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15" windowWidth="18660" windowHeight="12120" tabRatio="802"/>
  </bookViews>
  <sheets>
    <sheet name="Barclays Group results " sheetId="1" r:id="rId1"/>
    <sheet name="Core &amp; Non-Core results" sheetId="2" r:id="rId2"/>
    <sheet name="Income &amp; PBT by business" sheetId="3" r:id="rId3"/>
    <sheet name="PCB results" sheetId="4" r:id="rId4"/>
    <sheet name="Barclaycard results" sheetId="5" r:id="rId5"/>
    <sheet name="Africa results" sheetId="6" r:id="rId6"/>
    <sheet name="IB results" sheetId="7" r:id="rId7"/>
    <sheet name="HO results" sheetId="8" r:id="rId8"/>
    <sheet name="Non-Core results" sheetId="9" r:id="rId9"/>
    <sheet name="Group quarterly" sheetId="10" r:id="rId10"/>
    <sheet name="Core quarterly" sheetId="11" r:id="rId11"/>
    <sheet name="Non-Core quarterly" sheetId="12" r:id="rId12"/>
    <sheet name="PCB quarterly" sheetId="13" r:id="rId13"/>
    <sheet name="Barclaycard quarterly" sheetId="14" r:id="rId14"/>
    <sheet name="Africa quarterly" sheetId="15" r:id="rId15"/>
    <sheet name="IB quarterly" sheetId="16" r:id="rId16"/>
    <sheet name="HO quarterly" sheetId="17" r:id="rId17"/>
    <sheet name="Returns and equity by business" sheetId="18" r:id="rId18"/>
    <sheet name="Margins and balances" sheetId="19" r:id="rId19"/>
    <sheet name="Consolidated Income Statement" sheetId="20" r:id="rId20"/>
    <sheet name="Consolidated Balance Sheet " sheetId="21" r:id="rId21"/>
    <sheet name="Consolidated SOCIE" sheetId="22" r:id="rId22"/>
    <sheet name="CRD IV Capital" sheetId="23" r:id="rId23"/>
    <sheet name="CET1 Capital" sheetId="24" r:id="rId24"/>
    <sheet name="Leverage" sheetId="25" r:id="rId25"/>
  </sheets>
  <definedNames>
    <definedName name="_xlnm.Print_Area" localSheetId="14">'Africa quarterly'!$A$1:$M$49</definedName>
    <definedName name="_xlnm.Print_Area" localSheetId="5">'Africa results'!$A$1:$J$32</definedName>
    <definedName name="_xlnm.Print_Area" localSheetId="13">'Barclaycard quarterly'!$A$1:$M$29</definedName>
    <definedName name="_xlnm.Print_Area" localSheetId="4">'Barclaycard results'!$A$1:$F$30</definedName>
    <definedName name="_xlnm.Print_Area" localSheetId="0">'Barclays Group results '!$A$1:$J$58</definedName>
    <definedName name="_xlnm.Print_Area" localSheetId="23">'CET1 Capital'!$A$1:$E$29</definedName>
    <definedName name="_xlnm.Print_Area" localSheetId="20">'Consolidated Balance Sheet '!$A$1:$F$41</definedName>
    <definedName name="_xlnm.Print_Area" localSheetId="19">'Consolidated Income Statement'!$A$1:$E$27</definedName>
    <definedName name="_xlnm.Print_Area" localSheetId="21">'Consolidated SOCIE'!$A$1:$J$29</definedName>
    <definedName name="_xlnm.Print_Area" localSheetId="1">'Core &amp; Non-Core results'!$A$1:$J$32</definedName>
    <definedName name="_xlnm.Print_Area" localSheetId="10">'Core quarterly'!$A$1:$M$27</definedName>
    <definedName name="_xlnm.Print_Area" localSheetId="22">'CRD IV Capital'!$A$1:$F$42</definedName>
    <definedName name="_xlnm.Print_Area" localSheetId="9">'Group quarterly'!$A$1:$M$53</definedName>
    <definedName name="_xlnm.Print_Area" localSheetId="16">'HO quarterly'!$A$1:$M$20</definedName>
    <definedName name="_xlnm.Print_Area" localSheetId="7">'HO results'!$A$1:$E$17</definedName>
    <definedName name="_xlnm.Print_Area" localSheetId="15">'IB quarterly'!$A$1:$M$38</definedName>
    <definedName name="_xlnm.Print_Area" localSheetId="6">'IB results'!$A$1:$F$43</definedName>
    <definedName name="_xlnm.Print_Area" localSheetId="2">'Income &amp; PBT by business'!$A$1:$F$24</definedName>
    <definedName name="_xlnm.Print_Area" localSheetId="24">Leverage!$A$1:$F$33</definedName>
    <definedName name="_xlnm.Print_Area" localSheetId="18">'Margins and balances'!$A$1:$I$38</definedName>
    <definedName name="_xlnm.Print_Area" localSheetId="11">'Non-Core quarterly'!$A$1:$M$35</definedName>
    <definedName name="_xlnm.Print_Area" localSheetId="8">'Non-Core results'!$A$1:$F$40</definedName>
    <definedName name="_xlnm.Print_Area" localSheetId="12">'PCB quarterly'!$A$1:$M$47</definedName>
    <definedName name="_xlnm.Print_Area" localSheetId="3">'PCB results'!$A$1:$F$50</definedName>
    <definedName name="_xlnm.Print_Area" localSheetId="17">'Returns and equity by business'!$A$1:$E$73</definedName>
  </definedNames>
  <calcPr calcId="144525"/>
</workbook>
</file>

<file path=xl/calcChain.xml><?xml version="1.0" encoding="utf-8"?>
<calcChain xmlns="http://schemas.openxmlformats.org/spreadsheetml/2006/main">
  <c r="E32" i="25" l="1"/>
  <c r="D32" i="25"/>
  <c r="C30" i="25"/>
  <c r="C19" i="25"/>
  <c r="C10" i="25"/>
  <c r="D19" i="19"/>
  <c r="C19" i="19"/>
  <c r="G8" i="19"/>
  <c r="F8" i="19"/>
  <c r="F10" i="19" s="1"/>
  <c r="D8" i="19"/>
  <c r="C8" i="19"/>
  <c r="C10" i="19" s="1"/>
  <c r="C69" i="18"/>
  <c r="C58" i="18"/>
  <c r="C35" i="18"/>
  <c r="C16" i="17"/>
  <c r="C13" i="17"/>
  <c r="C11" i="17"/>
  <c r="C10" i="17"/>
  <c r="C8" i="17"/>
  <c r="C7" i="17"/>
  <c r="C6" i="17"/>
  <c r="C16" i="16"/>
  <c r="C15" i="16"/>
  <c r="C26" i="25" l="1"/>
  <c r="C32" i="25" s="1"/>
</calcChain>
</file>

<file path=xl/sharedStrings.xml><?xml version="1.0" encoding="utf-8"?>
<sst xmlns="http://schemas.openxmlformats.org/spreadsheetml/2006/main" count="1324" uniqueCount="371">
  <si>
    <t xml:space="preserve">Barclays Group results                                           for the nine months ended </t>
  </si>
  <si>
    <t>Adjusted</t>
  </si>
  <si>
    <t>Statutory</t>
  </si>
  <si>
    <t>30.09.15</t>
  </si>
  <si>
    <t>30.09.14</t>
  </si>
  <si>
    <t>£m</t>
  </si>
  <si>
    <t>% Change</t>
  </si>
  <si>
    <t>Total income net of insurance claims</t>
  </si>
  <si>
    <t xml:space="preserve">Credit impairment charges and other provisions </t>
  </si>
  <si>
    <t xml:space="preserve">Net operating income </t>
  </si>
  <si>
    <t xml:space="preserve">Operating expenses </t>
  </si>
  <si>
    <t>Litigation and conduct</t>
  </si>
  <si>
    <t>Operating expenses excluding costs to achieve</t>
  </si>
  <si>
    <t xml:space="preserve">Costs to achieve </t>
  </si>
  <si>
    <t>Total operating expenses</t>
  </si>
  <si>
    <t>Other net expenses</t>
  </si>
  <si>
    <t xml:space="preserve">Profit before tax </t>
  </si>
  <si>
    <t>Tax charge</t>
  </si>
  <si>
    <t>Profit after tax</t>
  </si>
  <si>
    <t>Non-controlling interests</t>
  </si>
  <si>
    <t>Attributable profit</t>
  </si>
  <si>
    <t>Performance measures</t>
  </si>
  <si>
    <t>Return on average tangible shareholders' equity</t>
  </si>
  <si>
    <t>Average tangible shareholders' equity (£bn)</t>
  </si>
  <si>
    <t>Return on average shareholders' equity</t>
  </si>
  <si>
    <t>Average shareholders' equity (£bn)</t>
  </si>
  <si>
    <t>Cost: income ratio</t>
  </si>
  <si>
    <t>Loan loss rate (bps)</t>
  </si>
  <si>
    <t>Basic earnings per share</t>
  </si>
  <si>
    <t xml:space="preserve">Dividend per share </t>
  </si>
  <si>
    <t xml:space="preserve">  </t>
  </si>
  <si>
    <t xml:space="preserve">Balance sheet and leverage </t>
  </si>
  <si>
    <t>30.06.15</t>
  </si>
  <si>
    <t>Net tangible asset value per share</t>
  </si>
  <si>
    <t>289p</t>
  </si>
  <si>
    <t>Net asset value per share</t>
  </si>
  <si>
    <t>Leverage exposure</t>
  </si>
  <si>
    <t>Capital management</t>
  </si>
  <si>
    <t>CRD IV fully loaded</t>
  </si>
  <si>
    <t>Common equity tier 1 ratio</t>
  </si>
  <si>
    <t>Common equity tier 1 capital</t>
  </si>
  <si>
    <t>Tier 1 capital</t>
  </si>
  <si>
    <t>Risk weighted assets</t>
  </si>
  <si>
    <t>Leverage ratio</t>
  </si>
  <si>
    <t>Funding and liquidity</t>
  </si>
  <si>
    <t xml:space="preserve">Group liquidity pool </t>
  </si>
  <si>
    <t>Estimated CRD IV liquidity coverage ratio</t>
  </si>
  <si>
    <t>Loan: deposit ratio</t>
  </si>
  <si>
    <t>Adjusted profit reconciliation for the nine months ended</t>
  </si>
  <si>
    <t xml:space="preserve"> </t>
  </si>
  <si>
    <t>Adjusted profit before tax</t>
  </si>
  <si>
    <t>Own credit</t>
  </si>
  <si>
    <t>Gain on US Lehman acquisition assets</t>
  </si>
  <si>
    <t>Gain on valuation of a component of the defined retirement benefit liability</t>
  </si>
  <si>
    <t>Provisions for UK customer redress</t>
  </si>
  <si>
    <t>Provisions for ongoing investigations and litigation including Foreign Exchange</t>
  </si>
  <si>
    <t>Losses on sale primarily relating to the Spanish and Portuguese businesses</t>
  </si>
  <si>
    <t>Statutory profit before tax</t>
  </si>
  <si>
    <t>Barclays Core and Non-Core results for the nine months ended</t>
  </si>
  <si>
    <t>Barclays Core</t>
  </si>
  <si>
    <t>Barclays Non-Core</t>
  </si>
  <si>
    <r>
      <rPr>
        <sz val="8"/>
        <color indexed="8"/>
        <rFont val="Expert Sans Regular"/>
        <family val="2"/>
      </rP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</si>
  <si>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</si>
  <si>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Operating expenses</t>
  </si>
  <si>
    <t>Other net (expenses)/income</t>
  </si>
  <si>
    <t xml:space="preserve">Profit/(loss) before tax </t>
  </si>
  <si>
    <t>Tax (charge)/credit</t>
  </si>
  <si>
    <t xml:space="preserve">Profit/(loss) after tax  </t>
  </si>
  <si>
    <t>Attributable profit/(loss)</t>
  </si>
  <si>
    <t>Return on average tangible equity</t>
  </si>
  <si>
    <t>Average allocated tangible equity (£bn)</t>
  </si>
  <si>
    <t>Return on average equity</t>
  </si>
  <si>
    <t>Average allocated equity (£bn)</t>
  </si>
  <si>
    <t>Period end allocated equity (£bn)</t>
  </si>
  <si>
    <t>n/m</t>
  </si>
  <si>
    <t>Basic earnings per share contribution</t>
  </si>
  <si>
    <r>
      <rPr>
        <sz val="8"/>
        <color indexed="8"/>
        <rFont val="Expert Sans Regular"/>
        <family val="2"/>
      </rP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</si>
  <si>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Risk weighted assets </t>
  </si>
  <si>
    <t>Income by business</t>
  </si>
  <si>
    <t>Personal and Corporate Banking</t>
  </si>
  <si>
    <t>Barclaycard</t>
  </si>
  <si>
    <t>Africa Banking</t>
  </si>
  <si>
    <t>Investment Bank</t>
  </si>
  <si>
    <t xml:space="preserve">Head Office   </t>
  </si>
  <si>
    <t>Barclays Group adjusted total income</t>
  </si>
  <si>
    <t>Profit/(loss) before tax by business</t>
  </si>
  <si>
    <t>Barclays Group adjusted profit before tax</t>
  </si>
  <si>
    <t xml:space="preserve">Nine months ended </t>
  </si>
  <si>
    <t>YoY</t>
  </si>
  <si>
    <t>Income statement information</t>
  </si>
  <si>
    <t xml:space="preserve">Total income </t>
  </si>
  <si>
    <t>Credit impairment charges and other provisions</t>
  </si>
  <si>
    <t>Net operating income</t>
  </si>
  <si>
    <t>Profit before tax</t>
  </si>
  <si>
    <t>As at 30.09.15</t>
  </si>
  <si>
    <t>As at 30.06.15</t>
  </si>
  <si>
    <t>Balance sheet information</t>
  </si>
  <si>
    <t>£bn</t>
  </si>
  <si>
    <t xml:space="preserve">Loans and advances to customers at amortised cost </t>
  </si>
  <si>
    <t xml:space="preserve">Total assets </t>
  </si>
  <si>
    <t xml:space="preserve">Customer deposits </t>
  </si>
  <si>
    <t xml:space="preserve">Net interest margin </t>
  </si>
  <si>
    <t>Analysis of total income</t>
  </si>
  <si>
    <t xml:space="preserve">Personal </t>
  </si>
  <si>
    <t xml:space="preserve">Corporate </t>
  </si>
  <si>
    <t xml:space="preserve">Wealth </t>
  </si>
  <si>
    <t>Analysis of loans and advances to customers at amortised cost</t>
  </si>
  <si>
    <t>Total loans and advances to customers at amortised cost</t>
  </si>
  <si>
    <t xml:space="preserve">Analysis of customer deposits </t>
  </si>
  <si>
    <t xml:space="preserve">Total customer deposits </t>
  </si>
  <si>
    <t>Other net income</t>
  </si>
  <si>
    <t>Loans and advances to customers at amortised cost</t>
  </si>
  <si>
    <t xml:space="preserve">Customer deposits  </t>
  </si>
  <si>
    <t xml:space="preserve">Average allocated tangible equity (£bn) </t>
  </si>
  <si>
    <t xml:space="preserve">Average allocated equity (£bn) </t>
  </si>
  <si>
    <t xml:space="preserve">Constant currency </t>
  </si>
  <si>
    <t xml:space="preserve">£bn </t>
  </si>
  <si>
    <t>Total income</t>
  </si>
  <si>
    <t>Credit impairment (charges)/releases and other provisions</t>
  </si>
  <si>
    <t xml:space="preserve">Balance sheet information </t>
  </si>
  <si>
    <t>Loans and advances to banks and customers at amortised cost</t>
  </si>
  <si>
    <t>Trading portfolio assets</t>
  </si>
  <si>
    <t>Derivative financial instrument assets</t>
  </si>
  <si>
    <t>Derivative financial instrument liabilities</t>
  </si>
  <si>
    <t>Reverse repurchase agreements and other similar secured lending</t>
  </si>
  <si>
    <t xml:space="preserve">£m </t>
  </si>
  <si>
    <t>Investment Banking fees</t>
  </si>
  <si>
    <t>Lending</t>
  </si>
  <si>
    <t xml:space="preserve">Banking </t>
  </si>
  <si>
    <t>Credit</t>
  </si>
  <si>
    <t>Equities</t>
  </si>
  <si>
    <t>Macro</t>
  </si>
  <si>
    <t>Markets</t>
  </si>
  <si>
    <t>Banking &amp; Markets</t>
  </si>
  <si>
    <t>Other</t>
  </si>
  <si>
    <t xml:space="preserve">Head Office </t>
  </si>
  <si>
    <t xml:space="preserve">Litigation and conduct </t>
  </si>
  <si>
    <t>(Loss)/profit before tax</t>
  </si>
  <si>
    <t>Attributable (loss)</t>
  </si>
  <si>
    <t>Total assets</t>
  </si>
  <si>
    <t>Other net income/(expenses)</t>
  </si>
  <si>
    <t>Loss before tax</t>
  </si>
  <si>
    <t>Attributable loss</t>
  </si>
  <si>
    <t>Loans and advances to customers at fair value</t>
  </si>
  <si>
    <t>Customer deposits</t>
  </si>
  <si>
    <t>Analysis of total income net of insurance claims</t>
  </si>
  <si>
    <t xml:space="preserve">Businesses </t>
  </si>
  <si>
    <t xml:space="preserve">Derivatives </t>
  </si>
  <si>
    <t>Barclays results by quarter</t>
  </si>
  <si>
    <t xml:space="preserve">Q315 </t>
  </si>
  <si>
    <t>Q215</t>
  </si>
  <si>
    <t>Q115</t>
  </si>
  <si>
    <t>Q414</t>
  </si>
  <si>
    <t>Q314</t>
  </si>
  <si>
    <t>Q214</t>
  </si>
  <si>
    <t>Q114</t>
  </si>
  <si>
    <t>Q413</t>
  </si>
  <si>
    <r>
      <rPr>
        <b/>
        <sz val="8"/>
        <color indexed="8"/>
        <rFont val="Expert Sans Regular"/>
        <family val="2"/>
      </rPr>
      <t>Adjusted basis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</si>
  <si>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Total income net of insurance claims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</si>
  <si>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</si>
  <si>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</si>
  <si>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Adjusted profit before tax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</si>
  <si>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</si>
  <si>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Adjusting items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</si>
  <si>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Own credit</t>
    </r>
    <r>
      <rPr>
        <vertAlign val="superscript"/>
        <sz val="8"/>
        <color indexed="8"/>
        <rFont val="Expert Sans Regular"/>
        <family val="2"/>
      </rPr>
      <t xml:space="preserve"> </t>
    </r>
  </si>
  <si>
    <t>ESHLA valuation revision</t>
  </si>
  <si>
    <t xml:space="preserve">Provisions for UK customer redress </t>
  </si>
  <si>
    <r>
      <rPr>
        <sz val="8"/>
        <color indexed="8"/>
        <rFont val="Expert Sans Regular"/>
        <family val="2"/>
      </rPr>
      <t>Goodwill impairment</t>
    </r>
    <r>
      <rPr>
        <vertAlign val="superscript"/>
        <sz val="8"/>
        <color indexed="8"/>
        <rFont val="Expert Sans Regular"/>
        <family val="2"/>
      </rPr>
      <t xml:space="preserve"> </t>
    </r>
  </si>
  <si>
    <t>Statutory profit/(loss) before tax</t>
  </si>
  <si>
    <t xml:space="preserve">Tax (charge)/credit </t>
  </si>
  <si>
    <t>Statutory profit/(loss) after tax</t>
  </si>
  <si>
    <t>Attributable to:</t>
  </si>
  <si>
    <t>Ordinary equity holders of the parent</t>
  </si>
  <si>
    <t>Other equity holders</t>
  </si>
  <si>
    <t>Adjusted performance measures</t>
  </si>
  <si>
    <r>
      <rPr>
        <sz val="8"/>
        <color indexed="8"/>
        <rFont val="Expert Sans Regular"/>
        <family val="2"/>
      </rP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</si>
  <si>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Basic earnings/(loss)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</si>
  <si>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t>Statutory performance measures</t>
  </si>
  <si>
    <r>
      <rPr>
        <b/>
        <sz val="8"/>
        <color indexed="8"/>
        <rFont val="Expert Sans Regular"/>
        <family val="2"/>
      </rPr>
      <t>Profit before tax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</si>
  <si>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 xml:space="preserve">Performance measures </t>
  </si>
  <si>
    <t xml:space="preserve">Return on average tangible equity </t>
  </si>
  <si>
    <t xml:space="preserve">Return on average equity </t>
  </si>
  <si>
    <t xml:space="preserve">Basic earnings per share contribution </t>
  </si>
  <si>
    <t>Businesses</t>
  </si>
  <si>
    <t>Derivatives</t>
  </si>
  <si>
    <t>UK bank levy</t>
  </si>
  <si>
    <r>
      <rPr>
        <b/>
        <sz val="8"/>
        <color indexed="8"/>
        <rFont val="Expert Sans Regular"/>
        <family val="2"/>
      </rPr>
      <t xml:space="preserve">Total operating expenses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</si>
  <si>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Personal</t>
  </si>
  <si>
    <t>Corporate</t>
  </si>
  <si>
    <t>Wealth</t>
  </si>
  <si>
    <t>Analysis of customer deposits</t>
  </si>
  <si>
    <t>Total customer deposits</t>
  </si>
  <si>
    <r>
      <rPr>
        <b/>
        <sz val="8"/>
        <color indexed="8"/>
        <rFont val="Expert Sans Regular"/>
        <family val="2"/>
      </rPr>
      <t>Total operating expenses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</si>
  <si>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Banking</t>
  </si>
  <si>
    <t xml:space="preserve">Credit  </t>
  </si>
  <si>
    <t xml:space="preserve">Other  </t>
  </si>
  <si>
    <r>
      <rPr>
        <b/>
        <sz val="8"/>
        <color indexed="8"/>
        <rFont val="Expert Sans Regular"/>
        <family val="2"/>
      </rPr>
      <t>Total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</si>
  <si>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Credit impairment (charges)/releases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</si>
  <si>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t>Profit/(loss) before tax</t>
  </si>
  <si>
    <t>Head Office</t>
  </si>
  <si>
    <t xml:space="preserve">Net operating (expense)/income </t>
  </si>
  <si>
    <t xml:space="preserve">Costs to achieve  </t>
  </si>
  <si>
    <t>Attributable (loss)/profit</t>
  </si>
  <si>
    <t>Average allocated tangible equity</t>
  </si>
  <si>
    <t>Average allocated equity</t>
  </si>
  <si>
    <t>%</t>
  </si>
  <si>
    <t xml:space="preserve">Barclays Core excluding Head Office </t>
  </si>
  <si>
    <t>Head Office impact</t>
  </si>
  <si>
    <t xml:space="preserve">Barclays Core </t>
  </si>
  <si>
    <t>Barclays Non-Core impact</t>
  </si>
  <si>
    <t>Barclays Group adjusted total</t>
  </si>
  <si>
    <t>Nine months ended</t>
  </si>
  <si>
    <t xml:space="preserve">Profit/(loss) attributable to ordinary </t>
  </si>
  <si>
    <t>equity holders of the parent</t>
  </si>
  <si>
    <t>Period end allocated equity</t>
  </si>
  <si>
    <t>Margins and balances</t>
  </si>
  <si>
    <t>Nine months ended 30.09.15</t>
  </si>
  <si>
    <t>Nine months ended 30.09.14</t>
  </si>
  <si>
    <t>Net interest income</t>
  </si>
  <si>
    <t>Average customer assets</t>
  </si>
  <si>
    <t>Net interest margin</t>
  </si>
  <si>
    <t>Total Personal and Corporate Banking, Barclaycard and Africa Banking</t>
  </si>
  <si>
    <t xml:space="preserve">Other </t>
  </si>
  <si>
    <t>Total net interest income</t>
  </si>
  <si>
    <t>Quarterly analysis for PCB, Barclaycard and Africa Banking</t>
  </si>
  <si>
    <t>Consolidated summary income statement</t>
  </si>
  <si>
    <t>Continuing operations</t>
  </si>
  <si>
    <t>Staff costs</t>
  </si>
  <si>
    <t>Administration and general expenses</t>
  </si>
  <si>
    <t>Loss on disposal of undertakings and share of results of associates and joint ventures</t>
  </si>
  <si>
    <t>Tax</t>
  </si>
  <si>
    <t>Total equity holders</t>
  </si>
  <si>
    <t>Earnings per share from continuing operations</t>
  </si>
  <si>
    <t>Basic earnings per ordinary share</t>
  </si>
  <si>
    <t>12.4p</t>
  </si>
  <si>
    <t>9.4p</t>
  </si>
  <si>
    <t>Consolidated summary balance sheet</t>
  </si>
  <si>
    <t>As at</t>
  </si>
  <si>
    <t>31.12.14</t>
  </si>
  <si>
    <t>Assets</t>
  </si>
  <si>
    <t>Cash, balances at central banks</t>
  </si>
  <si>
    <t>Items in the course of collection from other banks</t>
  </si>
  <si>
    <t>Financial assets designated at fair value</t>
  </si>
  <si>
    <t>Derivative financial instruments</t>
  </si>
  <si>
    <t>Available for sale financial investments</t>
  </si>
  <si>
    <t>Loans and advances to banks</t>
  </si>
  <si>
    <t>Loans and advances to customers</t>
  </si>
  <si>
    <t>Other assets</t>
  </si>
  <si>
    <t>Liabilities</t>
  </si>
  <si>
    <t>Deposits from banks</t>
  </si>
  <si>
    <t>Items in the course of collection due to banks</t>
  </si>
  <si>
    <t>Customer accounts</t>
  </si>
  <si>
    <t>Repurchase agreements and other similar secured borrowing</t>
  </si>
  <si>
    <t>Trading portfolio liabilities</t>
  </si>
  <si>
    <t>Financial liabilities designated at fair value</t>
  </si>
  <si>
    <t xml:space="preserve">Derivative financial instruments </t>
  </si>
  <si>
    <t>Debt securities in issue</t>
  </si>
  <si>
    <t>Subordinated liabilities</t>
  </si>
  <si>
    <t>Other liabilities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</si>
  <si>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</si>
  <si>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</si>
  <si>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</si>
  <si>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</si>
  <si>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</si>
  <si>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</si>
  <si>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 xml:space="preserve">Other equity instruments </t>
  </si>
  <si>
    <t>Total equity excluding non-controlling interests</t>
  </si>
  <si>
    <t>Total equity</t>
  </si>
  <si>
    <t>Total liabilities and equity</t>
  </si>
  <si>
    <t>Consolidated statement of changes in equity</t>
  </si>
  <si>
    <t>Other equity instruments</t>
  </si>
  <si>
    <t>Total</t>
  </si>
  <si>
    <t>Total
equity</t>
  </si>
  <si>
    <t>Balance as at 1 January 2015</t>
  </si>
  <si>
    <t>Other comprehensive profit after tax for the period</t>
  </si>
  <si>
    <t>Issue of shares</t>
  </si>
  <si>
    <t>Issue and exchange of equity instruments</t>
  </si>
  <si>
    <t>Dividends</t>
  </si>
  <si>
    <t xml:space="preserve">Coupons paid on other equity instruments </t>
  </si>
  <si>
    <t>Treasury shares</t>
  </si>
  <si>
    <t>Other movements</t>
  </si>
  <si>
    <t>Balance as at 30 September 2015</t>
  </si>
  <si>
    <t>Three months ended 30.09.15</t>
  </si>
  <si>
    <t>Balance as at 1 July 2015</t>
  </si>
  <si>
    <r>
      <t>Capital ratios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</si>
  <si>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t xml:space="preserve">As at </t>
  </si>
  <si>
    <t>Fully loaded Common Equity Tier 1</t>
  </si>
  <si>
    <t>PRA Transitional Common Equity Tier 1</t>
  </si>
  <si>
    <t xml:space="preserve">PRA Transitional Tier 1 </t>
  </si>
  <si>
    <t>PRA Transitional Total Capital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</si>
  <si>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</si>
  <si>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Capital resources</t>
    </r>
    <r>
      <rPr>
        <vertAlign val="superscript"/>
        <sz val="8"/>
        <color indexed="8"/>
        <rFont val="Expert Sans Regular"/>
        <family val="2"/>
      </rPr>
      <t xml:space="preserve"> </t>
    </r>
  </si>
  <si>
    <t>Shareholders' equity (excluding non controlling interests) per the balance sheet</t>
  </si>
  <si>
    <t xml:space="preserve"> - Less: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</si>
  <si>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</si>
  <si>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</si>
  <si>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deductions: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</si>
  <si>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</si>
  <si>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</si>
  <si>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</si>
  <si>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</si>
  <si>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</si>
  <si>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</si>
  <si>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Direct and indirect holdings by an institution of own CET1 instruments</t>
  </si>
  <si>
    <t>Other regulatory adjustments</t>
  </si>
  <si>
    <r>
      <t>Fully loaded CET1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</si>
  <si>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t>Regulatory adjustments relating to unrealised gains</t>
  </si>
  <si>
    <r>
      <t>PRA Transitional CET1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</si>
  <si>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Additional Tier 1 (AT1) capital 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</si>
  <si>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</si>
  <si>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</si>
  <si>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</si>
  <si>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t>Transitional Additional Tier 1 capital</t>
  </si>
  <si>
    <t>PRA Transitional Tier 1 capital</t>
  </si>
  <si>
    <t>Tier 2 (T2) capital</t>
  </si>
  <si>
    <t>Qualifying T2 capital (including minority interests) issued by subsidiaries</t>
  </si>
  <si>
    <t>PRA Transitional total regulatory capital</t>
  </si>
  <si>
    <t>Movement in Common Equity Tier 1 (CET1) capital</t>
  </si>
  <si>
    <t>Three months</t>
  </si>
  <si>
    <t>Nine months</t>
  </si>
  <si>
    <t>ended</t>
  </si>
  <si>
    <t>Opening CET1 capital</t>
  </si>
  <si>
    <t>Profit for the period</t>
  </si>
  <si>
    <t>Movement in own credit</t>
  </si>
  <si>
    <t>Movement in dividends</t>
  </si>
  <si>
    <t>Retained regulatory capital generated from earnings</t>
  </si>
  <si>
    <t>Movement in reserves - net impact of share schemes</t>
  </si>
  <si>
    <t>Movement in available for sale reserves</t>
  </si>
  <si>
    <t>Movement in currency translation reserves</t>
  </si>
  <si>
    <t>Movement in retirement benefits</t>
  </si>
  <si>
    <t>Other reserves movements</t>
  </si>
  <si>
    <t>Movement in other qualifying reserves</t>
  </si>
  <si>
    <t>Minority interests</t>
  </si>
  <si>
    <t>Deferred tax assets that rely on future profitability excluding those arising from temporary differences</t>
  </si>
  <si>
    <t>Excess of expected loss over impairment</t>
  </si>
  <si>
    <t>Movement in regulatory adjustments and deductions</t>
  </si>
  <si>
    <t>Closing CET1 capital</t>
  </si>
  <si>
    <t>Leverage exposure and ratio</t>
  </si>
  <si>
    <t>As at 31.12.14</t>
  </si>
  <si>
    <t>Accounting assets</t>
  </si>
  <si>
    <t>Cash collateral</t>
  </si>
  <si>
    <t>Reverse repurchase agreements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</si>
  <si>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</si>
  <si>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</si>
  <si>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</si>
  <si>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</si>
  <si>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</si>
  <si>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</si>
  <si>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</si>
  <si>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</si>
  <si>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</si>
  <si>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</si>
  <si>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</si>
  <si>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</si>
  <si>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Total fully loaded leverage exposure</t>
  </si>
  <si>
    <t>Fully loaded CET 1 capital</t>
  </si>
  <si>
    <t>Fully loaded AT1 capital</t>
  </si>
  <si>
    <t>Fully loaded leverage ratio</t>
  </si>
  <si>
    <t>Fully loaded Tier 1 Capital</t>
  </si>
  <si>
    <t>Net operating income/(expenses)</t>
  </si>
  <si>
    <t>Net operating (expense)/income</t>
  </si>
  <si>
    <t xml:space="preserve">Other net income/(expenses) </t>
  </si>
  <si>
    <t>Total (expense)/income</t>
  </si>
  <si>
    <t>Credit impairment releases/(charges) and other provisions</t>
  </si>
  <si>
    <t>3.0p</t>
  </si>
  <si>
    <t>Securities and loans</t>
  </si>
  <si>
    <t xml:space="preserve">Securities and loans </t>
  </si>
  <si>
    <t>Three months ended 30.06.15</t>
  </si>
  <si>
    <t>Three months ended 31.03.15</t>
  </si>
  <si>
    <t>Three months ended 31.12.14</t>
  </si>
  <si>
    <t>Constant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</si>
</sst>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_-;\-* #,##0_-;_-* &quot;-&quot;_-;_-@_-"/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0.0%;\(0.0%\);&quot;-&quot;"/>
    <numFmt numFmtId="168" formatCode="0.0%"/>
    <numFmt numFmtId="169" formatCode="0.0%;\(0.0%\);\-"/>
    <numFmt numFmtId="170" formatCode="#,##0,;\(&quot;£&quot;#,##0,\);&quot;-&quot;"/>
    <numFmt numFmtId="171" formatCode="#,##0,;\(#,##0,\);&quot;-&quot;"/>
    <numFmt numFmtId="172" formatCode="0%;\(0%\);&quot;-&quot;"/>
    <numFmt numFmtId="173" formatCode="0&quot;bps&quot;;\(0&quot;bps&quot;\);\-"/>
    <numFmt numFmtId="174" formatCode="0.0&quot;p&quot;;\(0.0&quot;p&quot;\)"/>
    <numFmt numFmtId="175" formatCode="0&quot;p&quot;;\(0&quot;p&quot;\);\-"/>
    <numFmt numFmtId="176" formatCode="0&quot;p&quot;;\(0&quot;p&quot;\)"/>
    <numFmt numFmtId="177" formatCode="0&quot;x&quot;;\(0&quot;x&quot;\);\-"/>
    <numFmt numFmtId="178" formatCode="0&quot;x&quot;;\(0&quot;x&quot;\)"/>
    <numFmt numFmtId="179" formatCode="&quot;£&quot;#,##0,&quot;bn&quot;;\(&quot;£&quot;#,##0.0,&quot;bn&quot;\);&quot;-&quot;"/>
    <numFmt numFmtId="180" formatCode="&quot;£&quot;#,##0,&quot;bn&quot;;\(&quot;£&quot;#,##0&quot;bn&quot;\);\-"/>
    <numFmt numFmtId="181" formatCode="0.0%;\(0.0%\)"/>
    <numFmt numFmtId="182" formatCode="&quot;£&quot;#,##0.0,&quot;bn&quot;;\(&quot;£&quot;#,##0.0,&quot;bn&quot;\);&quot;-&quot;"/>
    <numFmt numFmtId="183" formatCode="&quot;£&quot;0.0,&quot;bn&quot;;\(&quot;£&quot;0.0&quot;bn&quot;\);\-"/>
    <numFmt numFmtId="184" formatCode="&quot;£&quot;#,##0,&quot;bn&quot;;\(&quot;£&quot;#,##0,&quot;bn&quot;\);&quot;-&quot;"/>
    <numFmt numFmtId="185" formatCode="&quot;£&quot;0,&quot;bn&quot;;\(&quot;£&quot;0&quot;bn&quot;\);\-"/>
    <numFmt numFmtId="186" formatCode="0%;\(0%\);\-"/>
    <numFmt numFmtId="187" formatCode="0%;\(0%\)"/>
    <numFmt numFmtId="188" formatCode="&quot;£&quot;0&quot;bn&quot;;\(&quot;£&quot;0&quot;bn&quot;\);\-"/>
    <numFmt numFmtId="189" formatCode="&quot;£&quot;0&quot;bn&quot;;\(&quot;£&quot;0&quot;bn&quot;\)"/>
    <numFmt numFmtId="190" formatCode="#,##0.0,;\(#,##0.0,\);&quot;-&quot;"/>
    <numFmt numFmtId="191" formatCode="#,##0.0,&quot;&quot;;&quot;£&quot;\(#,##0.0,&quot;bn&quot;\);&quot;-&quot;"/>
    <numFmt numFmtId="192" formatCode="&quot;£&quot;#,##0.0,&quot;bn&quot;;&quot;£&quot;\(#,##0.0,&quot;bn&quot;\);&quot;-&quot;"/>
    <numFmt numFmtId="193" formatCode="0.00%;\(0.00%\);&quot;-&quot;"/>
    <numFmt numFmtId="194" formatCode="#,##0_);\(#,##0\);&quot;-&quot;"/>
    <numFmt numFmtId="195" formatCode="&quot;£&quot;#.0,&quot;bn&quot;;\(&quot;£&quot;#.0,&quot;bn&quot;\)"/>
    <numFmt numFmtId="196" formatCode="#.0,&quot;&quot;;\(&quot;£&quot;#.0,&quot;bn&quot;\)"/>
    <numFmt numFmtId="197" formatCode="&quot;£&quot;#,###.0,&quot;bn&quot;;\(&quot;£&quot;#,###.0,&quot;bn&quot;\)"/>
    <numFmt numFmtId="198" formatCode="#.0,&quot;&quot;;\(&quot;£&quot;#.0,&quot;bn&quot;\);\-"/>
    <numFmt numFmtId="199" formatCode="_-* #,##0_-;\-* #,##0_-;_-* &quot;-&quot;??_-;_-@_-"/>
    <numFmt numFmtId="200" formatCode="#,##0.0;\(#,##0.0\);&quot;-&quot;"/>
    <numFmt numFmtId="201" formatCode="0.0\p"/>
    <numFmt numFmtId="202" formatCode="0.0&quot;p&quot;;\(0.0&quot;p&quot;\)\ "/>
    <numFmt numFmtId="203" formatCode="#,##0.00;\(#,##0.00\)"/>
    <numFmt numFmtId="204" formatCode="#,##0.0&quot;p&quot;"/>
    <numFmt numFmtId="205" formatCode="#,###;\(#,###\);&quot;-&quot;???"/>
    <numFmt numFmtId="206" formatCode="#,##0.0;\(#,##0\)"/>
    <numFmt numFmtId="207" formatCode="_-* #,##0.0_-;\-* #,##0.0_-;_-* &quot;-&quot;??_-;_-@_-"/>
    <numFmt numFmtId="208" formatCode="#,##0.0;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Expert Sans Regular"/>
      <family val="2"/>
    </font>
    <font>
      <sz val="8"/>
      <name val="Barclays Sans"/>
      <family val="2"/>
    </font>
    <font>
      <b/>
      <sz val="8"/>
      <name val="Expert Sans Regular"/>
      <family val="2"/>
    </font>
    <font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10"/>
      <name val="Arial"/>
      <family val="2"/>
    </font>
    <font>
      <sz val="10"/>
      <name val="Barclays Serif"/>
      <family val="2"/>
    </font>
    <font>
      <vertAlign val="superscript"/>
      <sz val="8"/>
      <color indexed="8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b/>
      <sz val="10"/>
      <name val="Expert Sans Regular"/>
      <family val="2"/>
    </font>
    <font>
      <b/>
      <sz val="12"/>
      <color indexed="8"/>
      <name val="Expert Sans Regular"/>
      <family val="2"/>
    </font>
    <font>
      <sz val="12"/>
      <name val="Expert Sans Regular"/>
      <family val="2"/>
    </font>
    <font>
      <sz val="12"/>
      <color indexed="8"/>
      <name val="Expert Sans Regular"/>
      <family val="2"/>
    </font>
    <font>
      <b/>
      <sz val="12"/>
      <name val="Expert Sans Regular"/>
      <family val="2"/>
    </font>
    <font>
      <sz val="10"/>
      <name val="Times New Roman"/>
      <family val="1"/>
    </font>
    <font>
      <sz val="10"/>
      <name val="Verdana"/>
      <family val="2"/>
    </font>
    <font>
      <b/>
      <vertAlign val="superscript"/>
      <sz val="10"/>
      <color indexed="8"/>
      <name val="Expert Sans Regular"/>
      <family val="2"/>
    </font>
    <font>
      <sz val="10"/>
      <name val="Barclays Sans"/>
      <family val="2"/>
    </font>
    <font>
      <sz val="10"/>
      <name val="Expert Sans Regular"/>
      <family val="2"/>
    </font>
    <font>
      <b/>
      <sz val="8"/>
      <color indexed="8"/>
      <name val="Expert Sans Regular"/>
      <family val="2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 style="thin">
        <color theme="0" tint="-0.34510330515457627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043397320474866"/>
      </top>
      <bottom/>
      <diagonal/>
    </border>
    <border>
      <left/>
      <right/>
      <top style="thin">
        <color theme="0" tint="-0.34162419507431258"/>
      </top>
      <bottom/>
      <diagonal/>
    </border>
    <border>
      <left/>
      <right/>
      <top style="thin">
        <color theme="0" tint="-0.34052552873317665"/>
      </top>
      <bottom/>
      <diagonal/>
    </border>
    <border>
      <left/>
      <right/>
      <top style="thin">
        <color theme="0" tint="-0.34067812128055663"/>
      </top>
      <bottom/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19693594164863"/>
      </top>
      <bottom/>
      <diagonal/>
    </border>
    <border>
      <left/>
      <right/>
      <top style="thin">
        <color theme="0" tint="-0.33903012176885283"/>
      </top>
      <bottom/>
      <diagonal/>
    </border>
    <border>
      <left/>
      <right/>
      <top style="thin">
        <color theme="0" tint="-0.33942686239204078"/>
      </top>
      <bottom/>
      <diagonal/>
    </border>
    <border>
      <left/>
      <right/>
      <top style="thin">
        <color theme="0" tint="-0.23899044770653402"/>
      </top>
      <bottom/>
      <diagonal/>
    </border>
    <border>
      <left/>
      <right/>
      <top style="thin">
        <color theme="0" tint="-0.23938718832972197"/>
      </top>
      <bottom/>
      <diagonal/>
    </border>
    <border>
      <left/>
      <right/>
      <top style="thin">
        <color theme="0" tint="-0.33909115878780483"/>
      </top>
      <bottom/>
      <diagonal/>
    </border>
    <border>
      <left/>
      <right/>
      <top style="thin">
        <color theme="0" tint="-0.34183782464064455"/>
      </top>
      <bottom/>
      <diagonal/>
    </border>
    <border>
      <left/>
      <right/>
      <top style="thin">
        <color theme="0" tint="-0.34238715781121248"/>
      </top>
      <bottom/>
      <diagonal/>
    </border>
    <border>
      <left/>
      <right/>
      <top/>
      <bottom style="thin">
        <color theme="0" tint="-0.34934537797173987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3991515854365673"/>
      </top>
      <bottom/>
      <diagonal/>
    </border>
    <border>
      <left/>
      <right/>
      <top style="thin">
        <color theme="0" tint="-0.34156315805536058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808080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0" fontId="4" fillId="0" borderId="0"/>
    <xf numFmtId="9" fontId="11" fillId="0" borderId="0" applyFont="0" applyFill="0" applyBorder="0" applyProtection="0"/>
    <xf numFmtId="0" fontId="4" fillId="0" borderId="0"/>
    <xf numFmtId="9" fontId="11" fillId="0" borderId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1" fillId="0" borderId="0"/>
    <xf numFmtId="0" fontId="11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3" fillId="0" borderId="0"/>
  </cellStyleXfs>
  <cellXfs count="816">
    <xf numFmtId="0" fontId="0" fillId="0" borderId="0" xfId="0"/>
    <xf numFmtId="0" fontId="6" fillId="0" borderId="0" xfId="5" applyFont="1" applyFill="1" applyBorder="1" applyAlignment="1">
      <alignment horizontal="right" vertical="center" wrapText="1"/>
    </xf>
    <xf numFmtId="164" fontId="7" fillId="0" borderId="2" xfId="6" applyNumberFormat="1" applyFont="1" applyFill="1" applyBorder="1" applyAlignment="1">
      <alignment horizontal="right" wrapText="1"/>
    </xf>
    <xf numFmtId="0" fontId="6" fillId="0" borderId="0" xfId="4" applyFont="1" applyFill="1" applyBorder="1" applyAlignment="1"/>
    <xf numFmtId="164" fontId="7" fillId="0" borderId="2" xfId="6" applyNumberFormat="1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vertical="top" wrapText="1"/>
    </xf>
    <xf numFmtId="165" fontId="6" fillId="0" borderId="1" xfId="5" applyNumberFormat="1" applyFont="1" applyFill="1" applyBorder="1" applyAlignment="1">
      <alignment horizontal="right" vertical="center"/>
    </xf>
    <xf numFmtId="165" fontId="6" fillId="0" borderId="0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8" fillId="0" borderId="2" xfId="3" applyFont="1" applyFill="1" applyBorder="1" applyAlignment="1">
      <alignment vertical="center" wrapText="1"/>
    </xf>
    <xf numFmtId="166" fontId="9" fillId="2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vertical="center" wrapText="1"/>
    </xf>
    <xf numFmtId="166" fontId="10" fillId="2" borderId="3" xfId="0" applyNumberFormat="1" applyFont="1" applyFill="1" applyBorder="1" applyAlignment="1">
      <alignment horizontal="right" vertical="center" wrapText="1"/>
    </xf>
    <xf numFmtId="166" fontId="10" fillId="0" borderId="3" xfId="0" applyNumberFormat="1" applyFont="1" applyFill="1" applyBorder="1" applyAlignment="1">
      <alignment horizontal="right" vertical="center" wrapText="1"/>
    </xf>
    <xf numFmtId="165" fontId="5" fillId="0" borderId="0" xfId="5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166" fontId="5" fillId="2" borderId="3" xfId="0" applyNumberFormat="1" applyFont="1" applyFill="1" applyBorder="1" applyAlignment="1">
      <alignment horizontal="right" vertical="center" wrapText="1"/>
    </xf>
    <xf numFmtId="166" fontId="5" fillId="0" borderId="0" xfId="5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0" fontId="8" fillId="3" borderId="0" xfId="3" applyFont="1" applyFill="1" applyBorder="1" applyAlignment="1">
      <alignment vertical="center" wrapText="1"/>
    </xf>
    <xf numFmtId="0" fontId="6" fillId="4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/>
    </xf>
    <xf numFmtId="166" fontId="6" fillId="0" borderId="0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 wrapText="1"/>
    </xf>
    <xf numFmtId="167" fontId="9" fillId="2" borderId="3" xfId="2" applyNumberFormat="1" applyFont="1" applyFill="1" applyBorder="1" applyAlignment="1">
      <alignment horizontal="right" vertical="center" wrapText="1"/>
    </xf>
    <xf numFmtId="168" fontId="9" fillId="0" borderId="3" xfId="2" applyNumberFormat="1" applyFont="1" applyFill="1" applyBorder="1" applyAlignment="1">
      <alignment horizontal="right" vertical="center" wrapText="1"/>
    </xf>
    <xf numFmtId="169" fontId="6" fillId="0" borderId="0" xfId="7" applyNumberFormat="1" applyFont="1" applyFill="1" applyBorder="1" applyAlignment="1">
      <alignment horizontal="right" vertical="center"/>
    </xf>
    <xf numFmtId="167" fontId="9" fillId="0" borderId="3" xfId="2" applyNumberFormat="1" applyFont="1" applyFill="1" applyBorder="1" applyAlignment="1">
      <alignment horizontal="right" vertical="center" wrapText="1"/>
    </xf>
    <xf numFmtId="170" fontId="9" fillId="2" borderId="0" xfId="2" applyNumberFormat="1" applyFont="1" applyFill="1" applyBorder="1" applyAlignment="1">
      <alignment horizontal="right" vertical="center" wrapText="1"/>
    </xf>
    <xf numFmtId="171" fontId="9" fillId="0" borderId="0" xfId="2" applyNumberFormat="1" applyFont="1" applyFill="1" applyBorder="1" applyAlignment="1">
      <alignment horizontal="right" vertical="center" wrapText="1"/>
    </xf>
    <xf numFmtId="167" fontId="6" fillId="2" borderId="0" xfId="2" applyNumberFormat="1" applyFont="1" applyFill="1" applyBorder="1" applyAlignment="1">
      <alignment horizontal="right" vertical="center" wrapText="1"/>
    </xf>
    <xf numFmtId="168" fontId="6" fillId="0" borderId="0" xfId="2" applyNumberFormat="1" applyFont="1" applyFill="1" applyBorder="1" applyAlignment="1">
      <alignment horizontal="right" vertical="center" wrapText="1"/>
    </xf>
    <xf numFmtId="167" fontId="6" fillId="0" borderId="0" xfId="2" applyNumberFormat="1" applyFont="1" applyFill="1" applyBorder="1" applyAlignment="1">
      <alignment horizontal="right" vertical="center"/>
    </xf>
    <xf numFmtId="171" fontId="6" fillId="0" borderId="0" xfId="2" applyNumberFormat="1" applyFont="1" applyFill="1" applyBorder="1" applyAlignment="1">
      <alignment horizontal="right" vertical="center" wrapText="1"/>
    </xf>
    <xf numFmtId="171" fontId="6" fillId="0" borderId="0" xfId="2" applyNumberFormat="1" applyFont="1" applyFill="1" applyBorder="1" applyAlignment="1">
      <alignment horizontal="right" vertical="center"/>
    </xf>
    <xf numFmtId="172" fontId="9" fillId="2" borderId="0" xfId="2" applyNumberFormat="1" applyFont="1" applyFill="1" applyAlignment="1">
      <alignment horizontal="right" vertical="center" wrapText="1"/>
    </xf>
    <xf numFmtId="9" fontId="9" fillId="0" borderId="0" xfId="2" applyNumberFormat="1" applyFont="1" applyFill="1" applyAlignment="1">
      <alignment horizontal="right" vertical="center" wrapText="1"/>
    </xf>
    <xf numFmtId="9" fontId="6" fillId="0" borderId="0" xfId="2" applyFont="1" applyFill="1" applyBorder="1" applyAlignment="1">
      <alignment horizontal="right" vertical="center" wrapText="1"/>
    </xf>
    <xf numFmtId="9" fontId="9" fillId="0" borderId="0" xfId="2" applyFont="1" applyFill="1" applyAlignment="1">
      <alignment horizontal="right" vertical="center" wrapText="1"/>
    </xf>
    <xf numFmtId="1" fontId="6" fillId="2" borderId="0" xfId="2" applyNumberFormat="1" applyFont="1" applyFill="1" applyBorder="1" applyAlignment="1">
      <alignment horizontal="right" vertical="center" wrapText="1"/>
    </xf>
    <xf numFmtId="1" fontId="6" fillId="0" borderId="0" xfId="2" applyNumberFormat="1" applyFont="1" applyFill="1" applyBorder="1" applyAlignment="1">
      <alignment horizontal="right" vertical="center" wrapText="1"/>
    </xf>
    <xf numFmtId="173" fontId="6" fillId="0" borderId="0" xfId="5" applyNumberFormat="1" applyFont="1" applyFill="1" applyBorder="1" applyAlignment="1">
      <alignment horizontal="right" vertical="center" wrapText="1"/>
    </xf>
    <xf numFmtId="174" fontId="6" fillId="0" borderId="0" xfId="5" applyNumberFormat="1" applyFont="1" applyFill="1" applyBorder="1" applyAlignment="1">
      <alignment horizontal="right" vertical="center" wrapText="1"/>
    </xf>
    <xf numFmtId="174" fontId="6" fillId="2" borderId="3" xfId="5" applyNumberFormat="1" applyFont="1" applyFill="1" applyBorder="1" applyAlignment="1">
      <alignment horizontal="right" vertical="center" wrapText="1"/>
    </xf>
    <xf numFmtId="174" fontId="6" fillId="0" borderId="3" xfId="5" applyNumberFormat="1" applyFont="1" applyFill="1" applyBorder="1" applyAlignment="1">
      <alignment horizontal="right" vertical="center" wrapText="1"/>
    </xf>
    <xf numFmtId="174" fontId="6" fillId="0" borderId="0" xfId="5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 wrapText="1"/>
    </xf>
    <xf numFmtId="174" fontId="5" fillId="0" borderId="0" xfId="5" applyNumberFormat="1" applyFont="1" applyFill="1" applyBorder="1" applyAlignment="1">
      <alignment horizontal="right" vertical="center" wrapText="1"/>
    </xf>
    <xf numFmtId="175" fontId="6" fillId="0" borderId="2" xfId="5" applyNumberFormat="1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horizontal="right" vertical="center" wrapText="1"/>
    </xf>
    <xf numFmtId="176" fontId="6" fillId="2" borderId="3" xfId="5" applyNumberFormat="1" applyFont="1" applyFill="1" applyBorder="1" applyAlignment="1">
      <alignment horizontal="right" vertical="center" wrapText="1"/>
    </xf>
    <xf numFmtId="176" fontId="6" fillId="0" borderId="3" xfId="5" applyNumberFormat="1" applyFont="1" applyFill="1" applyBorder="1" applyAlignment="1">
      <alignment horizontal="right" vertical="center" wrapText="1"/>
    </xf>
    <xf numFmtId="176" fontId="6" fillId="0" borderId="0" xfId="5" applyNumberFormat="1" applyFont="1" applyFill="1" applyBorder="1" applyAlignment="1">
      <alignment horizontal="right" vertical="center" wrapText="1"/>
    </xf>
    <xf numFmtId="175" fontId="6" fillId="0" borderId="0" xfId="5" applyNumberFormat="1" applyFont="1" applyFill="1" applyBorder="1" applyAlignment="1">
      <alignment horizontal="right" vertical="center" wrapText="1"/>
    </xf>
    <xf numFmtId="176" fontId="6" fillId="2" borderId="0" xfId="5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177" fontId="6" fillId="0" borderId="0" xfId="5" applyNumberFormat="1" applyFont="1" applyFill="1" applyBorder="1" applyAlignment="1">
      <alignment horizontal="right" vertical="center" wrapText="1"/>
    </xf>
    <xf numFmtId="178" fontId="6" fillId="0" borderId="0" xfId="5" applyNumberFormat="1" applyFont="1" applyFill="1" applyBorder="1" applyAlignment="1">
      <alignment horizontal="right" vertical="center" wrapText="1"/>
    </xf>
    <xf numFmtId="179" fontId="6" fillId="2" borderId="0" xfId="5" applyNumberFormat="1" applyFont="1" applyFill="1" applyBorder="1" applyAlignment="1">
      <alignment horizontal="right" vertical="center" wrapText="1"/>
    </xf>
    <xf numFmtId="179" fontId="6" fillId="0" borderId="0" xfId="5" applyNumberFormat="1" applyFont="1" applyFill="1" applyBorder="1" applyAlignment="1">
      <alignment horizontal="right" vertical="center" wrapText="1"/>
    </xf>
    <xf numFmtId="180" fontId="6" fillId="0" borderId="0" xfId="5" applyNumberFormat="1" applyFont="1" applyFill="1" applyBorder="1" applyAlignment="1">
      <alignment horizontal="right" vertical="center" wrapText="1"/>
    </xf>
    <xf numFmtId="181" fontId="6" fillId="0" borderId="0" xfId="7" applyNumberFormat="1" applyFont="1" applyFill="1" applyBorder="1" applyAlignment="1">
      <alignment horizontal="right" vertical="center"/>
    </xf>
    <xf numFmtId="169" fontId="6" fillId="2" borderId="0" xfId="7" applyNumberFormat="1" applyFont="1" applyFill="1" applyBorder="1" applyAlignment="1">
      <alignment horizontal="right" vertical="center"/>
    </xf>
    <xf numFmtId="182" fontId="6" fillId="2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horizontal="right" vertical="center" wrapText="1"/>
    </xf>
    <xf numFmtId="184" fontId="6" fillId="2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horizontal="right" vertical="center" wrapText="1"/>
    </xf>
    <xf numFmtId="168" fontId="9" fillId="2" borderId="0" xfId="0" applyNumberFormat="1" applyFont="1" applyFill="1" applyAlignment="1">
      <alignment horizontal="right" wrapText="1"/>
    </xf>
    <xf numFmtId="186" fontId="6" fillId="0" borderId="0" xfId="5" applyNumberFormat="1" applyFont="1" applyFill="1" applyBorder="1" applyAlignment="1">
      <alignment horizontal="right" vertical="center" wrapText="1"/>
    </xf>
    <xf numFmtId="187" fontId="6" fillId="0" borderId="0" xfId="5" applyNumberFormat="1" applyFont="1" applyFill="1" applyBorder="1" applyAlignment="1">
      <alignment horizontal="right" vertical="center" wrapText="1"/>
    </xf>
    <xf numFmtId="188" fontId="6" fillId="0" borderId="2" xfId="5" applyNumberFormat="1" applyFont="1" applyFill="1" applyBorder="1" applyAlignment="1">
      <alignment horizontal="right" vertical="center" wrapText="1"/>
    </xf>
    <xf numFmtId="189" fontId="6" fillId="0" borderId="2" xfId="5" applyNumberFormat="1" applyFont="1" applyFill="1" applyBorder="1" applyAlignment="1">
      <alignment horizontal="right" vertical="center" wrapText="1"/>
    </xf>
    <xf numFmtId="189" fontId="6" fillId="2" borderId="3" xfId="5" quotePrefix="1" applyNumberFormat="1" applyFont="1" applyFill="1" applyBorder="1" applyAlignment="1">
      <alignment horizontal="right" vertical="center" wrapText="1"/>
    </xf>
    <xf numFmtId="189" fontId="6" fillId="0" borderId="3" xfId="5" applyNumberFormat="1" applyFont="1" applyFill="1" applyBorder="1" applyAlignment="1">
      <alignment horizontal="right" vertical="center" wrapText="1"/>
    </xf>
    <xf numFmtId="185" fontId="6" fillId="0" borderId="2" xfId="5" applyNumberFormat="1" applyFont="1" applyFill="1" applyBorder="1" applyAlignment="1">
      <alignment horizontal="right" vertical="center" wrapText="1"/>
    </xf>
    <xf numFmtId="172" fontId="6" fillId="2" borderId="0" xfId="5" quotePrefix="1" applyNumberFormat="1" applyFont="1" applyFill="1" applyBorder="1" applyAlignment="1">
      <alignment horizontal="right" vertical="center" wrapText="1"/>
    </xf>
    <xf numFmtId="186" fontId="6" fillId="0" borderId="0" xfId="7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65" fontId="6" fillId="0" borderId="0" xfId="5" applyNumberFormat="1" applyFont="1" applyFill="1" applyAlignment="1">
      <alignment horizontal="right" vertical="center"/>
    </xf>
    <xf numFmtId="166" fontId="6" fillId="0" borderId="0" xfId="5" applyNumberFormat="1" applyFont="1" applyFill="1" applyAlignment="1">
      <alignment horizontal="right" vertical="center" wrapText="1"/>
    </xf>
    <xf numFmtId="164" fontId="7" fillId="0" borderId="1" xfId="6" applyNumberFormat="1" applyFont="1" applyFill="1" applyBorder="1" applyAlignment="1">
      <alignment horizontal="right" wrapText="1"/>
    </xf>
    <xf numFmtId="166" fontId="5" fillId="0" borderId="2" xfId="5" applyNumberFormat="1" applyFont="1" applyFill="1" applyBorder="1" applyAlignment="1">
      <alignment horizontal="right" vertical="center"/>
    </xf>
    <xf numFmtId="166" fontId="5" fillId="0" borderId="2" xfId="5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4" applyFont="1" applyFill="1" applyAlignment="1">
      <alignment vertical="center"/>
    </xf>
    <xf numFmtId="166" fontId="6" fillId="0" borderId="0" xfId="5" applyNumberFormat="1" applyFont="1" applyFill="1" applyBorder="1" applyAlignment="1">
      <alignment horizontal="right" vertical="center"/>
    </xf>
    <xf numFmtId="166" fontId="6" fillId="0" borderId="0" xfId="5" applyNumberFormat="1" applyFont="1" applyFill="1" applyAlignment="1">
      <alignment horizontal="right" vertical="center"/>
    </xf>
    <xf numFmtId="164" fontId="7" fillId="0" borderId="0" xfId="6" applyNumberFormat="1" applyFont="1" applyFill="1" applyBorder="1" applyAlignment="1">
      <alignment wrapText="1"/>
    </xf>
    <xf numFmtId="0" fontId="5" fillId="0" borderId="4" xfId="5" applyFont="1" applyFill="1" applyBorder="1" applyAlignment="1">
      <alignment horizontal="right"/>
    </xf>
    <xf numFmtId="171" fontId="6" fillId="2" borderId="0" xfId="5" applyNumberFormat="1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67" fontId="6" fillId="0" borderId="0" xfId="2" applyNumberFormat="1" applyFont="1" applyFill="1" applyBorder="1" applyAlignment="1">
      <alignment horizontal="right" vertical="center" wrapText="1"/>
    </xf>
    <xf numFmtId="172" fontId="9" fillId="2" borderId="0" xfId="2" applyNumberFormat="1" applyFont="1" applyFill="1" applyBorder="1" applyAlignment="1">
      <alignment horizontal="right" vertical="center" wrapText="1"/>
    </xf>
    <xf numFmtId="9" fontId="9" fillId="0" borderId="0" xfId="2" applyNumberFormat="1" applyFont="1" applyFill="1" applyBorder="1" applyAlignment="1">
      <alignment horizontal="right" vertical="center" wrapText="1"/>
    </xf>
    <xf numFmtId="9" fontId="9" fillId="0" borderId="0" xfId="2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>
      <alignment horizontal="right" vertical="center" wrapText="1"/>
    </xf>
    <xf numFmtId="0" fontId="5" fillId="0" borderId="0" xfId="5" applyNumberFormat="1" applyFont="1" applyFill="1" applyBorder="1" applyAlignment="1">
      <alignment horizontal="right" vertical="center"/>
    </xf>
    <xf numFmtId="174" fontId="6" fillId="2" borderId="0" xfId="5" applyNumberFormat="1" applyFont="1" applyFill="1" applyBorder="1" applyAlignment="1">
      <alignment horizontal="right" vertical="center" wrapText="1"/>
    </xf>
    <xf numFmtId="164" fontId="10" fillId="0" borderId="5" xfId="6" applyNumberFormat="1" applyFont="1" applyFill="1" applyBorder="1" applyAlignment="1">
      <alignment horizontal="right" vertical="center" wrapText="1"/>
    </xf>
    <xf numFmtId="174" fontId="5" fillId="0" borderId="1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horizontal="right" vertical="center" wrapText="1"/>
    </xf>
    <xf numFmtId="166" fontId="9" fillId="5" borderId="0" xfId="0" applyNumberFormat="1" applyFont="1" applyFill="1" applyBorder="1" applyAlignment="1">
      <alignment horizontal="right" vertical="center" wrapText="1"/>
    </xf>
    <xf numFmtId="0" fontId="6" fillId="0" borderId="0" xfId="4" applyFont="1" applyAlignment="1">
      <alignment vertical="center"/>
    </xf>
    <xf numFmtId="0" fontId="15" fillId="0" borderId="0" xfId="5" applyFont="1" applyFill="1" applyBorder="1" applyAlignment="1">
      <alignment horizontal="left" vertical="center" wrapText="1"/>
    </xf>
    <xf numFmtId="0" fontId="6" fillId="0" borderId="0" xfId="4" applyFont="1" applyFill="1" applyAlignment="1">
      <alignment horizontal="right" vertical="center"/>
    </xf>
    <xf numFmtId="0" fontId="6" fillId="0" borderId="2" xfId="4" applyFont="1" applyBorder="1" applyAlignment="1">
      <alignment vertical="center"/>
    </xf>
    <xf numFmtId="166" fontId="9" fillId="2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6" fillId="0" borderId="3" xfId="0" applyNumberFormat="1" applyFont="1" applyFill="1" applyBorder="1" applyAlignment="1">
      <alignment horizontal="right" wrapText="1"/>
    </xf>
    <xf numFmtId="0" fontId="6" fillId="0" borderId="0" xfId="4" applyFont="1" applyBorder="1" applyAlignment="1">
      <alignment vertical="center"/>
    </xf>
    <xf numFmtId="166" fontId="9" fillId="2" borderId="0" xfId="0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Alignment="1">
      <alignment horizontal="right" wrapText="1"/>
    </xf>
    <xf numFmtId="166" fontId="9" fillId="2" borderId="0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0" fontId="6" fillId="0" borderId="1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/>
    </xf>
    <xf numFmtId="166" fontId="10" fillId="2" borderId="3" xfId="0" applyNumberFormat="1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6" fontId="5" fillId="0" borderId="3" xfId="0" applyNumberFormat="1" applyFont="1" applyFill="1" applyBorder="1" applyAlignment="1">
      <alignment horizontal="right" wrapText="1"/>
    </xf>
    <xf numFmtId="0" fontId="5" fillId="0" borderId="0" xfId="4" applyFont="1" applyAlignment="1">
      <alignment horizontal="right" vertical="center"/>
    </xf>
    <xf numFmtId="0" fontId="7" fillId="3" borderId="0" xfId="6" applyFont="1" applyFill="1" applyAlignment="1">
      <alignment horizontal="right" wrapText="1"/>
    </xf>
    <xf numFmtId="0" fontId="6" fillId="0" borderId="0" xfId="4" applyFont="1" applyAlignment="1">
      <alignment horizontal="right" vertical="center"/>
    </xf>
    <xf numFmtId="0" fontId="7" fillId="0" borderId="0" xfId="6" applyFont="1" applyFill="1" applyAlignment="1">
      <alignment horizontal="right" wrapText="1"/>
    </xf>
    <xf numFmtId="0" fontId="15" fillId="0" borderId="0" xfId="4" applyFont="1" applyAlignment="1">
      <alignment vertical="center"/>
    </xf>
    <xf numFmtId="0" fontId="8" fillId="3" borderId="0" xfId="6" applyFont="1" applyFill="1" applyAlignment="1">
      <alignment horizontal="right" wrapText="1"/>
    </xf>
    <xf numFmtId="0" fontId="6" fillId="3" borderId="2" xfId="4" applyFont="1" applyFill="1" applyBorder="1" applyAlignment="1">
      <alignment vertical="center"/>
    </xf>
    <xf numFmtId="166" fontId="6" fillId="0" borderId="3" xfId="8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vertical="center" wrapText="1"/>
    </xf>
    <xf numFmtId="0" fontId="5" fillId="3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 wrapText="1"/>
    </xf>
    <xf numFmtId="166" fontId="6" fillId="2" borderId="0" xfId="8" applyNumberFormat="1" applyFont="1" applyFill="1" applyBorder="1" applyAlignment="1">
      <alignment horizontal="right" vertical="center" wrapText="1"/>
    </xf>
    <xf numFmtId="166" fontId="6" fillId="0" borderId="0" xfId="8" applyNumberFormat="1" applyFont="1" applyFill="1" applyBorder="1" applyAlignment="1">
      <alignment horizontal="right" vertical="center" wrapText="1"/>
    </xf>
    <xf numFmtId="166" fontId="6" fillId="0" borderId="0" xfId="8" applyNumberFormat="1" applyFont="1" applyFill="1" applyBorder="1" applyAlignment="1">
      <alignment horizontal="right" vertical="center"/>
    </xf>
    <xf numFmtId="0" fontId="5" fillId="3" borderId="2" xfId="4" applyFont="1" applyFill="1" applyBorder="1" applyAlignment="1">
      <alignment vertical="center"/>
    </xf>
    <xf numFmtId="0" fontId="8" fillId="0" borderId="0" xfId="0" applyFont="1" applyAlignment="1">
      <alignment wrapText="1"/>
    </xf>
    <xf numFmtId="166" fontId="5" fillId="2" borderId="3" xfId="8" applyNumberFormat="1" applyFont="1" applyFill="1" applyBorder="1" applyAlignment="1">
      <alignment horizontal="right" vertical="center"/>
    </xf>
    <xf numFmtId="166" fontId="5" fillId="0" borderId="3" xfId="8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vertical="center"/>
    </xf>
    <xf numFmtId="166" fontId="6" fillId="2" borderId="0" xfId="8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0" fontId="15" fillId="3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vertical="center"/>
    </xf>
    <xf numFmtId="190" fontId="9" fillId="2" borderId="3" xfId="0" applyNumberFormat="1" applyFont="1" applyFill="1" applyBorder="1" applyAlignment="1">
      <alignment horizontal="right" wrapText="1"/>
    </xf>
    <xf numFmtId="190" fontId="6" fillId="0" borderId="3" xfId="8" applyNumberFormat="1" applyFont="1" applyFill="1" applyBorder="1" applyAlignment="1">
      <alignment horizontal="right" vertical="center"/>
    </xf>
    <xf numFmtId="191" fontId="6" fillId="0" borderId="0" xfId="4" applyNumberFormat="1" applyFont="1" applyFill="1" applyAlignment="1">
      <alignment horizontal="right" vertical="center" wrapText="1"/>
    </xf>
    <xf numFmtId="0" fontId="6" fillId="3" borderId="0" xfId="4" applyFont="1" applyFill="1" applyAlignment="1">
      <alignment vertical="center"/>
    </xf>
    <xf numFmtId="190" fontId="9" fillId="2" borderId="0" xfId="0" applyNumberFormat="1" applyFont="1" applyFill="1" applyAlignment="1">
      <alignment horizontal="right" wrapText="1"/>
    </xf>
    <xf numFmtId="190" fontId="6" fillId="0" borderId="0" xfId="8" applyNumberFormat="1" applyFont="1" applyFill="1" applyBorder="1" applyAlignment="1">
      <alignment horizontal="right" vertical="center"/>
    </xf>
    <xf numFmtId="192" fontId="6" fillId="0" borderId="0" xfId="4" applyNumberFormat="1" applyFont="1" applyFill="1" applyAlignment="1">
      <alignment horizontal="right" vertical="center" wrapText="1"/>
    </xf>
    <xf numFmtId="0" fontId="5" fillId="3" borderId="0" xfId="4" applyFont="1" applyFill="1" applyBorder="1" applyAlignment="1">
      <alignment horizontal="right" vertical="center"/>
    </xf>
    <xf numFmtId="167" fontId="6" fillId="2" borderId="3" xfId="2" applyNumberFormat="1" applyFont="1" applyFill="1" applyBorder="1" applyAlignment="1">
      <alignment horizontal="right" vertical="center"/>
    </xf>
    <xf numFmtId="168" fontId="6" fillId="0" borderId="3" xfId="2" applyNumberFormat="1" applyFont="1" applyFill="1" applyBorder="1" applyAlignment="1">
      <alignment horizontal="right" vertical="center"/>
    </xf>
    <xf numFmtId="167" fontId="8" fillId="0" borderId="2" xfId="4" quotePrefix="1" applyNumberFormat="1" applyFont="1" applyFill="1" applyBorder="1" applyAlignment="1">
      <alignment horizontal="right" vertical="center"/>
    </xf>
    <xf numFmtId="167" fontId="6" fillId="2" borderId="0" xfId="2" applyNumberFormat="1" applyFont="1" applyFill="1" applyBorder="1" applyAlignment="1">
      <alignment horizontal="right" vertical="center"/>
    </xf>
    <xf numFmtId="168" fontId="6" fillId="0" borderId="0" xfId="2" applyNumberFormat="1" applyFont="1" applyFill="1" applyBorder="1" applyAlignment="1">
      <alignment horizontal="right" vertical="center"/>
    </xf>
    <xf numFmtId="167" fontId="8" fillId="0" borderId="0" xfId="4" quotePrefix="1" applyNumberFormat="1" applyFont="1" applyFill="1" applyBorder="1" applyAlignment="1">
      <alignment horizontal="right" vertical="center"/>
    </xf>
    <xf numFmtId="9" fontId="9" fillId="2" borderId="0" xfId="0" applyNumberFormat="1" applyFont="1" applyFill="1" applyAlignment="1">
      <alignment horizontal="right" vertical="center" wrapText="1"/>
    </xf>
    <xf numFmtId="9" fontId="6" fillId="0" borderId="0" xfId="2" applyNumberFormat="1" applyFont="1" applyFill="1" applyBorder="1" applyAlignment="1">
      <alignment horizontal="right" vertical="center"/>
    </xf>
    <xf numFmtId="9" fontId="6" fillId="0" borderId="0" xfId="4" applyNumberFormat="1" applyFont="1" applyFill="1" applyBorder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 wrapText="1"/>
    </xf>
    <xf numFmtId="166" fontId="6" fillId="0" borderId="0" xfId="4" applyNumberFormat="1" applyFont="1" applyFill="1" applyBorder="1" applyAlignment="1">
      <alignment horizontal="right" vertical="center"/>
    </xf>
    <xf numFmtId="193" fontId="6" fillId="2" borderId="0" xfId="2" applyNumberFormat="1" applyFont="1" applyFill="1" applyBorder="1" applyAlignment="1">
      <alignment horizontal="right" vertical="center"/>
    </xf>
    <xf numFmtId="193" fontId="6" fillId="0" borderId="0" xfId="2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center" wrapText="1"/>
    </xf>
    <xf numFmtId="9" fontId="7" fillId="0" borderId="0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/>
    </xf>
    <xf numFmtId="166" fontId="6" fillId="0" borderId="3" xfId="4" applyNumberFormat="1" applyFont="1" applyFill="1" applyBorder="1" applyAlignment="1">
      <alignment vertical="center"/>
    </xf>
    <xf numFmtId="166" fontId="5" fillId="0" borderId="3" xfId="4" applyNumberFormat="1" applyFont="1" applyFill="1" applyBorder="1" applyAlignment="1">
      <alignment vertical="center"/>
    </xf>
    <xf numFmtId="194" fontId="5" fillId="0" borderId="0" xfId="4" applyNumberFormat="1" applyFont="1" applyFill="1" applyBorder="1" applyAlignment="1">
      <alignment horizontal="right" vertical="center"/>
    </xf>
    <xf numFmtId="194" fontId="7" fillId="0" borderId="0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 wrapText="1"/>
    </xf>
    <xf numFmtId="191" fontId="6" fillId="0" borderId="2" xfId="4" applyNumberFormat="1" applyFont="1" applyFill="1" applyBorder="1" applyAlignment="1">
      <alignment horizontal="right" vertical="center" wrapText="1"/>
    </xf>
    <xf numFmtId="190" fontId="9" fillId="2" borderId="0" xfId="0" applyNumberFormat="1" applyFont="1" applyFill="1" applyBorder="1" applyAlignment="1">
      <alignment horizontal="right" wrapText="1"/>
    </xf>
    <xf numFmtId="0" fontId="5" fillId="3" borderId="2" xfId="4" applyFont="1" applyFill="1" applyBorder="1" applyAlignment="1">
      <alignment vertical="center" wrapText="1"/>
    </xf>
    <xf numFmtId="190" fontId="10" fillId="2" borderId="3" xfId="0" applyNumberFormat="1" applyFont="1" applyFill="1" applyBorder="1" applyAlignment="1">
      <alignment horizontal="right" wrapText="1"/>
    </xf>
    <xf numFmtId="190" fontId="5" fillId="0" borderId="3" xfId="8" applyNumberFormat="1" applyFont="1" applyFill="1" applyBorder="1" applyAlignment="1">
      <alignment horizontal="right" vertical="center"/>
    </xf>
    <xf numFmtId="191" fontId="5" fillId="0" borderId="2" xfId="4" applyNumberFormat="1" applyFont="1" applyFill="1" applyBorder="1" applyAlignment="1">
      <alignment horizontal="right" vertical="center" wrapText="1"/>
    </xf>
    <xf numFmtId="0" fontId="7" fillId="0" borderId="0" xfId="8" applyFont="1" applyFill="1" applyAlignment="1">
      <alignment horizontal="right" vertical="center" wrapText="1"/>
    </xf>
    <xf numFmtId="0" fontId="7" fillId="3" borderId="0" xfId="8" applyFont="1" applyFill="1" applyAlignment="1">
      <alignment horizontal="right" vertical="center" wrapText="1"/>
    </xf>
    <xf numFmtId="0" fontId="6" fillId="0" borderId="1" xfId="4" applyFont="1" applyBorder="1" applyAlignment="1">
      <alignment vertical="center" wrapText="1"/>
    </xf>
    <xf numFmtId="0" fontId="5" fillId="0" borderId="0" xfId="4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5" fillId="0" borderId="2" xfId="4" applyFont="1" applyBorder="1" applyAlignment="1">
      <alignment vertical="center"/>
    </xf>
    <xf numFmtId="166" fontId="5" fillId="2" borderId="3" xfId="8" applyNumberFormat="1" applyFont="1" applyFill="1" applyBorder="1" applyAlignment="1">
      <alignment horizontal="right" vertical="center" wrapText="1"/>
    </xf>
    <xf numFmtId="166" fontId="5" fillId="0" borderId="3" xfId="8" applyNumberFormat="1" applyFont="1" applyFill="1" applyBorder="1" applyAlignment="1">
      <alignment horizontal="right" vertical="center" wrapText="1"/>
    </xf>
    <xf numFmtId="0" fontId="6" fillId="0" borderId="0" xfId="4" applyFont="1" applyAlignment="1">
      <alignment vertical="center" wrapText="1"/>
    </xf>
    <xf numFmtId="166" fontId="5" fillId="0" borderId="0" xfId="4" applyNumberFormat="1" applyFont="1" applyFill="1" applyBorder="1" applyAlignment="1">
      <alignment horizontal="right" vertical="center"/>
    </xf>
    <xf numFmtId="166" fontId="5" fillId="3" borderId="0" xfId="4" applyNumberFormat="1" applyFont="1" applyFill="1" applyBorder="1" applyAlignment="1">
      <alignment vertical="center"/>
    </xf>
    <xf numFmtId="0" fontId="5" fillId="0" borderId="0" xfId="4" applyFont="1" applyBorder="1" applyAlignment="1">
      <alignment horizontal="right" vertical="center"/>
    </xf>
    <xf numFmtId="0" fontId="15" fillId="0" borderId="1" xfId="4" applyFont="1" applyBorder="1" applyAlignment="1">
      <alignment vertical="center"/>
    </xf>
    <xf numFmtId="0" fontId="6" fillId="0" borderId="1" xfId="4" applyFont="1" applyBorder="1" applyAlignment="1">
      <alignment horizontal="right" vertical="center"/>
    </xf>
    <xf numFmtId="190" fontId="9" fillId="2" borderId="3" xfId="0" applyNumberFormat="1" applyFont="1" applyFill="1" applyBorder="1" applyAlignment="1">
      <alignment horizontal="right" vertical="center" wrapText="1"/>
    </xf>
    <xf numFmtId="190" fontId="9" fillId="0" borderId="3" xfId="0" applyNumberFormat="1" applyFont="1" applyFill="1" applyBorder="1" applyAlignment="1">
      <alignment horizontal="right" vertical="center" wrapText="1"/>
    </xf>
    <xf numFmtId="190" fontId="6" fillId="0" borderId="0" xfId="4" applyNumberFormat="1" applyFont="1" applyFill="1" applyBorder="1" applyAlignment="1">
      <alignment horizontal="right" vertical="center" wrapText="1"/>
    </xf>
    <xf numFmtId="190" fontId="9" fillId="2" borderId="0" xfId="0" applyNumberFormat="1" applyFont="1" applyFill="1" applyBorder="1" applyAlignment="1">
      <alignment horizontal="right" vertical="center" wrapText="1"/>
    </xf>
    <xf numFmtId="190" fontId="9" fillId="0" borderId="0" xfId="0" applyNumberFormat="1" applyFont="1" applyFill="1" applyBorder="1" applyAlignment="1">
      <alignment horizontal="right" vertical="center" wrapText="1"/>
    </xf>
    <xf numFmtId="190" fontId="9" fillId="0" borderId="0" xfId="0" applyNumberFormat="1" applyFont="1" applyFill="1" applyAlignment="1">
      <alignment horizontal="right" wrapText="1"/>
    </xf>
    <xf numFmtId="0" fontId="5" fillId="3" borderId="0" xfId="4" applyFont="1" applyFill="1" applyAlignment="1">
      <alignment horizontal="center" vertical="center"/>
    </xf>
    <xf numFmtId="166" fontId="6" fillId="3" borderId="2" xfId="4" applyNumberFormat="1" applyFont="1" applyFill="1" applyBorder="1" applyAlignment="1">
      <alignment vertical="center"/>
    </xf>
    <xf numFmtId="166" fontId="6" fillId="3" borderId="0" xfId="4" applyNumberFormat="1" applyFont="1" applyFill="1" applyAlignment="1">
      <alignment vertical="center"/>
    </xf>
    <xf numFmtId="167" fontId="9" fillId="0" borderId="0" xfId="2" applyNumberFormat="1" applyFont="1" applyFill="1" applyBorder="1" applyAlignment="1">
      <alignment horizontal="right" vertical="center" wrapText="1"/>
    </xf>
    <xf numFmtId="172" fontId="9" fillId="0" borderId="0" xfId="2" applyNumberFormat="1" applyFont="1" applyFill="1" applyBorder="1" applyAlignment="1">
      <alignment horizontal="right" vertical="center" wrapText="1"/>
    </xf>
    <xf numFmtId="172" fontId="6" fillId="3" borderId="0" xfId="4" applyNumberFormat="1" applyFont="1" applyFill="1" applyAlignment="1">
      <alignment vertical="center"/>
    </xf>
    <xf numFmtId="10" fontId="9" fillId="2" borderId="0" xfId="0" applyNumberFormat="1" applyFont="1" applyFill="1" applyAlignment="1">
      <alignment horizontal="right" vertical="center" wrapText="1"/>
    </xf>
    <xf numFmtId="193" fontId="9" fillId="0" borderId="0" xfId="2" applyNumberFormat="1" applyFont="1" applyFill="1" applyBorder="1" applyAlignment="1">
      <alignment horizontal="right" vertical="center" wrapText="1"/>
    </xf>
    <xf numFmtId="0" fontId="17" fillId="0" borderId="0" xfId="4" applyFont="1" applyAlignment="1">
      <alignment vertical="center"/>
    </xf>
    <xf numFmtId="0" fontId="7" fillId="3" borderId="0" xfId="5" applyFont="1" applyFill="1" applyAlignment="1">
      <alignment horizontal="right" vertical="center" wrapText="1"/>
    </xf>
    <xf numFmtId="0" fontId="18" fillId="0" borderId="0" xfId="4" applyFont="1" applyAlignment="1">
      <alignment vertical="center"/>
    </xf>
    <xf numFmtId="0" fontId="7" fillId="3" borderId="0" xfId="8" applyFont="1" applyFill="1" applyAlignment="1">
      <alignment horizontal="right" wrapText="1"/>
    </xf>
    <xf numFmtId="0" fontId="6" fillId="0" borderId="0" xfId="4" applyFont="1" applyBorder="1" applyAlignment="1">
      <alignment horizontal="right"/>
    </xf>
    <xf numFmtId="166" fontId="6" fillId="2" borderId="3" xfId="8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 wrapText="1"/>
    </xf>
    <xf numFmtId="0" fontId="5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3" borderId="0" xfId="5" applyFont="1" applyFill="1" applyAlignment="1">
      <alignment horizontal="right" wrapText="1"/>
    </xf>
    <xf numFmtId="0" fontId="8" fillId="3" borderId="0" xfId="8" applyFont="1" applyFill="1" applyAlignment="1">
      <alignment horizontal="right" wrapText="1"/>
    </xf>
    <xf numFmtId="190" fontId="6" fillId="2" borderId="3" xfId="8" applyNumberFormat="1" applyFont="1" applyFill="1" applyBorder="1" applyAlignment="1">
      <alignment horizontal="right" vertical="center"/>
    </xf>
    <xf numFmtId="190" fontId="6" fillId="0" borderId="3" xfId="9" applyNumberFormat="1" applyFont="1" applyFill="1" applyBorder="1" applyAlignment="1">
      <alignment horizontal="right" vertical="center"/>
    </xf>
    <xf numFmtId="190" fontId="6" fillId="0" borderId="2" xfId="4" applyNumberFormat="1" applyFont="1" applyFill="1" applyBorder="1" applyAlignment="1">
      <alignment horizontal="right" vertical="center"/>
    </xf>
    <xf numFmtId="190" fontId="6" fillId="2" borderId="0" xfId="8" applyNumberFormat="1" applyFont="1" applyFill="1" applyBorder="1" applyAlignment="1">
      <alignment horizontal="right" vertical="center" wrapText="1"/>
    </xf>
    <xf numFmtId="190" fontId="6" fillId="0" borderId="0" xfId="9" applyNumberFormat="1" applyFont="1" applyFill="1" applyBorder="1" applyAlignment="1">
      <alignment horizontal="right" vertical="center"/>
    </xf>
    <xf numFmtId="190" fontId="8" fillId="0" borderId="0" xfId="4" applyNumberFormat="1" applyFont="1" applyFill="1" applyBorder="1" applyAlignment="1">
      <alignment horizontal="right" vertical="center" wrapText="1"/>
    </xf>
    <xf numFmtId="195" fontId="8" fillId="0" borderId="0" xfId="4" applyNumberFormat="1" applyFont="1" applyFill="1" applyBorder="1" applyAlignment="1">
      <alignment horizontal="right" vertical="center" wrapText="1"/>
    </xf>
    <xf numFmtId="167" fontId="6" fillId="2" borderId="3" xfId="9" applyNumberFormat="1" applyFont="1" applyFill="1" applyBorder="1" applyAlignment="1">
      <alignment horizontal="right" vertical="center"/>
    </xf>
    <xf numFmtId="167" fontId="6" fillId="0" borderId="3" xfId="9" applyNumberFormat="1" applyFont="1" applyFill="1" applyBorder="1" applyAlignment="1">
      <alignment horizontal="right" vertical="center"/>
    </xf>
    <xf numFmtId="166" fontId="7" fillId="0" borderId="2" xfId="4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167" fontId="6" fillId="2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>
      <alignment horizontal="right" vertical="center"/>
    </xf>
    <xf numFmtId="9" fontId="6" fillId="2" borderId="0" xfId="9" applyFont="1" applyFill="1" applyBorder="1" applyAlignment="1">
      <alignment horizontal="right" vertical="center"/>
    </xf>
    <xf numFmtId="9" fontId="6" fillId="0" borderId="0" xfId="9" applyFont="1" applyFill="1" applyBorder="1" applyAlignment="1">
      <alignment horizontal="right" vertical="center"/>
    </xf>
    <xf numFmtId="10" fontId="6" fillId="2" borderId="0" xfId="9" applyNumberFormat="1" applyFont="1" applyFill="1" applyBorder="1" applyAlignment="1">
      <alignment horizontal="right" vertical="center"/>
    </xf>
    <xf numFmtId="10" fontId="6" fillId="0" borderId="0" xfId="9" applyNumberFormat="1" applyFont="1" applyFill="1" applyBorder="1" applyAlignment="1">
      <alignment horizontal="right" vertical="center"/>
    </xf>
    <xf numFmtId="0" fontId="5" fillId="3" borderId="0" xfId="5" applyFont="1" applyFill="1" applyAlignment="1">
      <alignment horizontal="right" wrapText="1"/>
    </xf>
    <xf numFmtId="0" fontId="6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vertical="center" wrapText="1"/>
    </xf>
    <xf numFmtId="165" fontId="9" fillId="2" borderId="0" xfId="0" applyNumberFormat="1" applyFont="1" applyFill="1" applyAlignment="1">
      <alignment horizontal="right" wrapText="1"/>
    </xf>
    <xf numFmtId="165" fontId="9" fillId="0" borderId="0" xfId="0" applyNumberFormat="1" applyFont="1" applyFill="1" applyAlignment="1">
      <alignment horizontal="right" wrapText="1"/>
    </xf>
    <xf numFmtId="165" fontId="5" fillId="2" borderId="3" xfId="8" applyNumberFormat="1" applyFont="1" applyFill="1" applyBorder="1" applyAlignment="1">
      <alignment horizontal="right" vertical="center"/>
    </xf>
    <xf numFmtId="165" fontId="5" fillId="0" borderId="3" xfId="8" applyNumberFormat="1" applyFont="1" applyFill="1" applyBorder="1" applyAlignment="1">
      <alignment horizontal="right" vertical="center"/>
    </xf>
    <xf numFmtId="165" fontId="6" fillId="2" borderId="0" xfId="8" applyNumberFormat="1" applyFont="1" applyFill="1" applyBorder="1" applyAlignment="1">
      <alignment horizontal="right" vertical="center" wrapText="1"/>
    </xf>
    <xf numFmtId="165" fontId="6" fillId="0" borderId="0" xfId="8" applyNumberFormat="1" applyFont="1" applyFill="1" applyBorder="1" applyAlignment="1">
      <alignment horizontal="right" vertical="center" wrapText="1"/>
    </xf>
    <xf numFmtId="165" fontId="6" fillId="2" borderId="0" xfId="8" applyNumberFormat="1" applyFont="1" applyFill="1" applyBorder="1" applyAlignment="1">
      <alignment horizontal="right" vertical="center"/>
    </xf>
    <xf numFmtId="165" fontId="6" fillId="0" borderId="0" xfId="8" applyNumberFormat="1" applyFont="1" applyFill="1" applyBorder="1" applyAlignment="1">
      <alignment horizontal="right" vertical="center"/>
    </xf>
    <xf numFmtId="0" fontId="5" fillId="0" borderId="0" xfId="4" applyFont="1" applyAlignment="1">
      <alignment vertical="center"/>
    </xf>
    <xf numFmtId="0" fontId="15" fillId="0" borderId="0" xfId="4" applyFont="1" applyBorder="1" applyAlignment="1">
      <alignment vertical="center"/>
    </xf>
    <xf numFmtId="0" fontId="6" fillId="0" borderId="2" xfId="4" applyFont="1" applyBorder="1" applyAlignment="1">
      <alignment vertical="center" wrapText="1"/>
    </xf>
    <xf numFmtId="190" fontId="6" fillId="2" borderId="0" xfId="8" applyNumberFormat="1" applyFont="1" applyFill="1" applyBorder="1" applyAlignment="1">
      <alignment horizontal="right" vertical="center"/>
    </xf>
    <xf numFmtId="196" fontId="6" fillId="0" borderId="0" xfId="4" applyNumberFormat="1" applyFont="1" applyFill="1" applyBorder="1" applyAlignment="1">
      <alignment horizontal="right" vertical="center"/>
    </xf>
    <xf numFmtId="197" fontId="6" fillId="3" borderId="0" xfId="4" applyNumberFormat="1" applyFont="1" applyFill="1" applyBorder="1" applyAlignment="1">
      <alignment horizontal="left" vertical="center"/>
    </xf>
    <xf numFmtId="195" fontId="6" fillId="3" borderId="0" xfId="4" applyNumberFormat="1" applyFont="1" applyFill="1" applyBorder="1" applyAlignment="1">
      <alignment horizontal="left" vertical="center"/>
    </xf>
    <xf numFmtId="165" fontId="6" fillId="0" borderId="0" xfId="4" applyNumberFormat="1" applyFont="1" applyFill="1" applyBorder="1" applyAlignment="1">
      <alignment horizontal="right" vertical="center"/>
    </xf>
    <xf numFmtId="166" fontId="6" fillId="0" borderId="0" xfId="4" applyNumberFormat="1" applyFont="1" applyFill="1" applyAlignment="1">
      <alignment horizontal="right" vertical="center"/>
    </xf>
    <xf numFmtId="195" fontId="5" fillId="3" borderId="0" xfId="4" applyNumberFormat="1" applyFont="1" applyFill="1" applyBorder="1" applyAlignment="1">
      <alignment horizontal="right" vertical="center"/>
    </xf>
    <xf numFmtId="0" fontId="6" fillId="0" borderId="2" xfId="10" applyFont="1" applyFill="1" applyBorder="1" applyAlignment="1">
      <alignment vertical="center"/>
    </xf>
    <xf numFmtId="195" fontId="6" fillId="0" borderId="2" xfId="4" applyNumberFormat="1" applyFont="1" applyFill="1" applyBorder="1" applyAlignment="1">
      <alignment horizontal="right" vertical="center" wrapText="1"/>
    </xf>
    <xf numFmtId="0" fontId="6" fillId="0" borderId="0" xfId="10" applyFont="1" applyFill="1" applyBorder="1" applyAlignment="1">
      <alignment vertical="center"/>
    </xf>
    <xf numFmtId="195" fontId="6" fillId="0" borderId="0" xfId="4" applyNumberFormat="1" applyFont="1" applyFill="1" applyBorder="1" applyAlignment="1">
      <alignment horizontal="right" vertical="center" wrapText="1"/>
    </xf>
    <xf numFmtId="3" fontId="6" fillId="0" borderId="0" xfId="4" applyNumberFormat="1" applyFont="1" applyFill="1" applyAlignment="1">
      <alignment horizontal="right" vertical="center"/>
    </xf>
    <xf numFmtId="0" fontId="15" fillId="0" borderId="0" xfId="4" applyFont="1" applyBorder="1" applyAlignment="1">
      <alignment vertical="center" wrapText="1"/>
    </xf>
    <xf numFmtId="0" fontId="6" fillId="0" borderId="2" xfId="4" applyFont="1" applyBorder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166" fontId="6" fillId="2" borderId="5" xfId="8" applyNumberFormat="1" applyFont="1" applyFill="1" applyBorder="1" applyAlignment="1">
      <alignment horizontal="right" vertical="center"/>
    </xf>
    <xf numFmtId="0" fontId="5" fillId="0" borderId="2" xfId="4" applyFont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5" fillId="0" borderId="0" xfId="8" applyFont="1" applyFill="1" applyBorder="1" applyAlignment="1">
      <alignment horizontal="right" vertical="center"/>
    </xf>
    <xf numFmtId="0" fontId="6" fillId="0" borderId="0" xfId="8" applyFont="1" applyBorder="1" applyAlignment="1">
      <alignment horizontal="right"/>
    </xf>
    <xf numFmtId="190" fontId="6" fillId="0" borderId="0" xfId="4" applyNumberFormat="1" applyFont="1" applyFill="1" applyAlignment="1">
      <alignment horizontal="right" vertical="center" wrapText="1"/>
    </xf>
    <xf numFmtId="195" fontId="6" fillId="3" borderId="0" xfId="4" applyNumberFormat="1" applyFont="1" applyFill="1" applyAlignment="1">
      <alignment horizontal="right" vertical="center" wrapText="1"/>
    </xf>
    <xf numFmtId="195" fontId="8" fillId="3" borderId="0" xfId="4" applyNumberFormat="1" applyFont="1" applyFill="1" applyAlignment="1">
      <alignment horizontal="right" vertical="center" wrapText="1"/>
    </xf>
    <xf numFmtId="0" fontId="6" fillId="0" borderId="2" xfId="8" applyFont="1" applyBorder="1" applyAlignment="1">
      <alignment vertical="center"/>
    </xf>
    <xf numFmtId="167" fontId="6" fillId="2" borderId="3" xfId="11" applyNumberFormat="1" applyFont="1" applyFill="1" applyBorder="1" applyAlignment="1">
      <alignment horizontal="right" vertical="center"/>
    </xf>
    <xf numFmtId="167" fontId="6" fillId="0" borderId="3" xfId="11" applyNumberFormat="1" applyFont="1" applyFill="1" applyBorder="1" applyAlignment="1">
      <alignment horizontal="right" vertical="center"/>
    </xf>
    <xf numFmtId="172" fontId="6" fillId="0" borderId="2" xfId="4" applyNumberFormat="1" applyFont="1" applyFill="1" applyBorder="1" applyAlignment="1">
      <alignment horizontal="right" vertical="center"/>
    </xf>
    <xf numFmtId="0" fontId="6" fillId="0" borderId="0" xfId="8" applyFont="1" applyBorder="1" applyAlignment="1">
      <alignment vertical="center"/>
    </xf>
    <xf numFmtId="167" fontId="6" fillId="2" borderId="0" xfId="11" applyNumberFormat="1" applyFont="1" applyFill="1" applyBorder="1" applyAlignment="1">
      <alignment horizontal="right" vertical="center"/>
    </xf>
    <xf numFmtId="167" fontId="6" fillId="0" borderId="0" xfId="11" applyNumberFormat="1" applyFont="1" applyFill="1" applyBorder="1" applyAlignment="1">
      <alignment horizontal="right" vertical="center"/>
    </xf>
    <xf numFmtId="172" fontId="6" fillId="0" borderId="0" xfId="4" applyNumberFormat="1" applyFont="1" applyFill="1" applyBorder="1" applyAlignment="1">
      <alignment horizontal="right" vertical="center"/>
    </xf>
    <xf numFmtId="0" fontId="8" fillId="0" borderId="0" xfId="0" applyFont="1" applyAlignment="1"/>
    <xf numFmtId="198" fontId="5" fillId="0" borderId="0" xfId="4" applyNumberFormat="1" applyFont="1" applyFill="1" applyAlignment="1">
      <alignment horizontal="right" vertical="center" wrapText="1"/>
    </xf>
    <xf numFmtId="199" fontId="6" fillId="0" borderId="0" xfId="1" applyNumberFormat="1" applyFont="1" applyFill="1" applyBorder="1" applyAlignment="1">
      <alignment horizontal="right" vertical="center"/>
    </xf>
    <xf numFmtId="0" fontId="5" fillId="0" borderId="0" xfId="8" applyFont="1" applyAlignment="1">
      <alignment horizontal="right" vertical="center"/>
    </xf>
    <xf numFmtId="0" fontId="5" fillId="0" borderId="0" xfId="8" applyFont="1" applyFill="1" applyAlignment="1">
      <alignment horizontal="right" vertical="center"/>
    </xf>
    <xf numFmtId="0" fontId="6" fillId="0" borderId="0" xfId="8" applyFont="1" applyBorder="1" applyAlignment="1">
      <alignment horizontal="right" vertical="center"/>
    </xf>
    <xf numFmtId="0" fontId="6" fillId="0" borderId="0" xfId="8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6" fillId="0" borderId="2" xfId="8" applyFont="1" applyFill="1" applyBorder="1" applyAlignment="1">
      <alignment vertical="center"/>
    </xf>
    <xf numFmtId="166" fontId="6" fillId="0" borderId="2" xfId="8" applyNumberFormat="1" applyFont="1" applyFill="1" applyBorder="1" applyAlignment="1">
      <alignment horizontal="right" vertical="center"/>
    </xf>
    <xf numFmtId="166" fontId="9" fillId="2" borderId="0" xfId="0" applyNumberFormat="1" applyFont="1" applyFill="1" applyAlignment="1">
      <alignment horizontal="right" vertical="center" wrapText="1"/>
    </xf>
    <xf numFmtId="166" fontId="9" fillId="0" borderId="0" xfId="0" applyNumberFormat="1" applyFont="1" applyFill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6" fontId="9" fillId="2" borderId="5" xfId="0" applyNumberFormat="1" applyFont="1" applyFill="1" applyBorder="1" applyAlignment="1">
      <alignment horizontal="right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166" fontId="10" fillId="2" borderId="0" xfId="0" applyNumberFormat="1" applyFont="1" applyFill="1" applyAlignment="1">
      <alignment horizontal="right" vertical="center" wrapText="1"/>
    </xf>
    <xf numFmtId="166" fontId="10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Alignment="1">
      <alignment horizontal="right" vertical="center" wrapText="1"/>
    </xf>
    <xf numFmtId="0" fontId="6" fillId="0" borderId="0" xfId="8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5" fillId="5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166" fontId="10" fillId="4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6" fontId="9" fillId="4" borderId="0" xfId="0" applyNumberFormat="1" applyFont="1" applyFill="1" applyBorder="1" applyAlignment="1">
      <alignment horizontal="right" vertical="center" wrapText="1"/>
    </xf>
    <xf numFmtId="200" fontId="9" fillId="0" borderId="3" xfId="0" applyNumberFormat="1" applyFont="1" applyFill="1" applyBorder="1" applyAlignment="1">
      <alignment horizontal="right" vertical="center" wrapText="1"/>
    </xf>
    <xf numFmtId="200" fontId="9" fillId="2" borderId="3" xfId="0" applyNumberFormat="1" applyFont="1" applyFill="1" applyBorder="1" applyAlignment="1">
      <alignment horizontal="right" vertical="center" wrapText="1"/>
    </xf>
    <xf numFmtId="200" fontId="9" fillId="0" borderId="0" xfId="0" applyNumberFormat="1" applyFont="1" applyFill="1" applyBorder="1" applyAlignment="1">
      <alignment horizontal="right" vertical="center" wrapText="1"/>
    </xf>
    <xf numFmtId="200" fontId="9" fillId="2" borderId="0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167" fontId="6" fillId="2" borderId="7" xfId="8" applyNumberFormat="1" applyFont="1" applyFill="1" applyBorder="1" applyAlignment="1">
      <alignment vertical="center"/>
    </xf>
    <xf numFmtId="167" fontId="6" fillId="0" borderId="7" xfId="8" applyNumberFormat="1" applyFont="1" applyFill="1" applyBorder="1" applyAlignment="1">
      <alignment vertical="center"/>
    </xf>
    <xf numFmtId="190" fontId="6" fillId="2" borderId="0" xfId="8" applyNumberFormat="1" applyFont="1" applyFill="1" applyBorder="1" applyAlignment="1">
      <alignment vertical="center"/>
    </xf>
    <xf numFmtId="190" fontId="6" fillId="0" borderId="0" xfId="8" applyNumberFormat="1" applyFont="1" applyFill="1" applyBorder="1" applyAlignment="1">
      <alignment vertical="center"/>
    </xf>
    <xf numFmtId="167" fontId="6" fillId="2" borderId="0" xfId="8" applyNumberFormat="1" applyFont="1" applyFill="1" applyBorder="1" applyAlignment="1">
      <alignment vertical="center"/>
    </xf>
    <xf numFmtId="167" fontId="6" fillId="0" borderId="0" xfId="8" applyNumberFormat="1" applyFont="1" applyFill="1" applyBorder="1" applyAlignment="1">
      <alignment vertical="center"/>
    </xf>
    <xf numFmtId="172" fontId="6" fillId="2" borderId="0" xfId="8" applyNumberFormat="1" applyFont="1" applyFill="1" applyBorder="1" applyAlignment="1">
      <alignment horizontal="right" vertical="center" wrapText="1"/>
    </xf>
    <xf numFmtId="172" fontId="6" fillId="0" borderId="0" xfId="8" applyNumberFormat="1" applyFont="1" applyFill="1" applyBorder="1" applyAlignment="1">
      <alignment horizontal="right" vertical="center" wrapText="1"/>
    </xf>
    <xf numFmtId="201" fontId="9" fillId="2" borderId="0" xfId="0" applyNumberFormat="1" applyFont="1" applyFill="1" applyBorder="1" applyAlignment="1">
      <alignment horizontal="right" vertical="center" wrapText="1"/>
    </xf>
    <xf numFmtId="201" fontId="9" fillId="0" borderId="0" xfId="0" applyNumberFormat="1" applyFont="1" applyFill="1" applyBorder="1" applyAlignment="1">
      <alignment horizontal="right" vertical="center" wrapText="1"/>
    </xf>
    <xf numFmtId="174" fontId="9" fillId="0" borderId="0" xfId="0" applyNumberFormat="1" applyFont="1" applyFill="1" applyBorder="1" applyAlignment="1">
      <alignment horizontal="right" vertical="center" wrapText="1"/>
    </xf>
    <xf numFmtId="167" fontId="6" fillId="2" borderId="7" xfId="4" applyNumberFormat="1" applyFont="1" applyFill="1" applyBorder="1" applyAlignment="1">
      <alignment vertical="center"/>
    </xf>
    <xf numFmtId="167" fontId="6" fillId="0" borderId="7" xfId="4" applyNumberFormat="1" applyFont="1" applyFill="1" applyBorder="1" applyAlignment="1">
      <alignment vertical="center"/>
    </xf>
    <xf numFmtId="190" fontId="6" fillId="2" borderId="0" xfId="4" applyNumberFormat="1" applyFont="1" applyFill="1" applyBorder="1" applyAlignment="1">
      <alignment vertical="center"/>
    </xf>
    <xf numFmtId="190" fontId="6" fillId="0" borderId="0" xfId="4" applyNumberFormat="1" applyFont="1" applyFill="1" applyBorder="1" applyAlignment="1">
      <alignment vertical="center"/>
    </xf>
    <xf numFmtId="167" fontId="6" fillId="2" borderId="0" xfId="4" applyNumberFormat="1" applyFont="1" applyFill="1" applyBorder="1" applyAlignment="1">
      <alignment vertical="center"/>
    </xf>
    <xf numFmtId="167" fontId="6" fillId="0" borderId="0" xfId="4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 applyProtection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5" fillId="0" borderId="0" xfId="8" applyFont="1" applyBorder="1" applyAlignment="1">
      <alignment horizontal="left"/>
    </xf>
    <xf numFmtId="0" fontId="3" fillId="3" borderId="1" xfId="0" applyFont="1" applyFill="1" applyBorder="1" applyAlignment="1">
      <alignment vertical="center" wrapText="1"/>
    </xf>
    <xf numFmtId="0" fontId="5" fillId="0" borderId="0" xfId="8" applyFont="1" applyBorder="1" applyAlignment="1">
      <alignment horizontal="right" vertical="center"/>
    </xf>
    <xf numFmtId="166" fontId="6" fillId="2" borderId="0" xfId="8" applyNumberFormat="1" applyFont="1" applyFill="1" applyBorder="1" applyAlignment="1">
      <alignment vertical="center"/>
    </xf>
    <xf numFmtId="166" fontId="6" fillId="0" borderId="0" xfId="8" applyNumberFormat="1" applyFont="1" applyFill="1" applyBorder="1" applyAlignment="1">
      <alignment vertical="center"/>
    </xf>
    <xf numFmtId="166" fontId="6" fillId="2" borderId="5" xfId="8" applyNumberFormat="1" applyFont="1" applyFill="1" applyBorder="1" applyAlignment="1">
      <alignment vertical="center"/>
    </xf>
    <xf numFmtId="166" fontId="6" fillId="0" borderId="5" xfId="8" applyNumberFormat="1" applyFont="1" applyFill="1" applyBorder="1" applyAlignment="1">
      <alignment vertical="center"/>
    </xf>
    <xf numFmtId="166" fontId="5" fillId="2" borderId="0" xfId="8" applyNumberFormat="1" applyFont="1" applyFill="1" applyBorder="1" applyAlignment="1">
      <alignment vertical="center" wrapText="1"/>
    </xf>
    <xf numFmtId="166" fontId="5" fillId="0" borderId="0" xfId="8" applyNumberFormat="1" applyFont="1" applyFill="1" applyBorder="1" applyAlignment="1">
      <alignment vertical="center" wrapText="1"/>
    </xf>
    <xf numFmtId="166" fontId="6" fillId="0" borderId="0" xfId="4" applyNumberFormat="1" applyFont="1" applyFill="1" applyBorder="1" applyAlignment="1">
      <alignment vertical="center"/>
    </xf>
    <xf numFmtId="166" fontId="6" fillId="2" borderId="0" xfId="4" applyNumberFormat="1" applyFont="1" applyFill="1" applyBorder="1" applyAlignment="1">
      <alignment vertical="center"/>
    </xf>
    <xf numFmtId="166" fontId="6" fillId="2" borderId="5" xfId="4" applyNumberFormat="1" applyFont="1" applyFill="1" applyBorder="1" applyAlignment="1">
      <alignment vertical="center"/>
    </xf>
    <xf numFmtId="166" fontId="6" fillId="0" borderId="5" xfId="4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vertical="center" wrapText="1"/>
    </xf>
    <xf numFmtId="166" fontId="6" fillId="0" borderId="5" xfId="8" applyNumberFormat="1" applyFont="1" applyFill="1" applyBorder="1" applyAlignment="1">
      <alignment vertical="center" wrapText="1"/>
    </xf>
    <xf numFmtId="166" fontId="6" fillId="2" borderId="5" xfId="8" applyNumberFormat="1" applyFont="1" applyFill="1" applyBorder="1" applyAlignment="1">
      <alignment vertical="center" wrapText="1"/>
    </xf>
    <xf numFmtId="166" fontId="6" fillId="2" borderId="0" xfId="8" applyNumberFormat="1" applyFont="1" applyFill="1" applyBorder="1" applyAlignment="1">
      <alignment vertical="center" wrapText="1"/>
    </xf>
    <xf numFmtId="166" fontId="6" fillId="0" borderId="0" xfId="8" applyNumberFormat="1" applyFont="1" applyFill="1" applyBorder="1" applyAlignment="1">
      <alignment vertical="center" wrapText="1"/>
    </xf>
    <xf numFmtId="166" fontId="5" fillId="5" borderId="0" xfId="8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190" fontId="6" fillId="0" borderId="0" xfId="12" applyNumberFormat="1" applyFont="1" applyFill="1" applyAlignment="1"/>
    <xf numFmtId="190" fontId="6" fillId="2" borderId="0" xfId="8" applyNumberFormat="1" applyFont="1" applyFill="1" applyBorder="1" applyAlignment="1">
      <alignment vertical="center" wrapText="1"/>
    </xf>
    <xf numFmtId="190" fontId="6" fillId="0" borderId="0" xfId="13" applyNumberFormat="1" applyFont="1" applyFill="1" applyAlignment="1"/>
    <xf numFmtId="166" fontId="5" fillId="5" borderId="0" xfId="8" applyNumberFormat="1" applyFont="1" applyFill="1" applyBorder="1" applyAlignment="1">
      <alignment vertical="center" wrapText="1"/>
    </xf>
    <xf numFmtId="168" fontId="6" fillId="2" borderId="0" xfId="2" applyNumberFormat="1" applyFont="1" applyFill="1" applyBorder="1" applyAlignment="1">
      <alignment vertical="center" wrapText="1"/>
    </xf>
    <xf numFmtId="167" fontId="6" fillId="0" borderId="0" xfId="14" applyNumberFormat="1" applyFont="1" applyFill="1" applyAlignment="1"/>
    <xf numFmtId="190" fontId="6" fillId="0" borderId="0" xfId="15" applyNumberFormat="1" applyFont="1" applyFill="1" applyAlignment="1"/>
    <xf numFmtId="167" fontId="6" fillId="0" borderId="0" xfId="16" applyNumberFormat="1" applyFont="1" applyFill="1" applyAlignment="1"/>
    <xf numFmtId="190" fontId="6" fillId="0" borderId="0" xfId="17" applyNumberFormat="1" applyFont="1" applyFill="1" applyAlignment="1"/>
    <xf numFmtId="9" fontId="6" fillId="2" borderId="0" xfId="2" applyFont="1" applyFill="1" applyBorder="1" applyAlignment="1">
      <alignment vertical="center" wrapText="1"/>
    </xf>
    <xf numFmtId="9" fontId="6" fillId="0" borderId="0" xfId="2" applyFont="1" applyFill="1" applyBorder="1" applyAlignment="1">
      <alignment vertical="center" wrapText="1"/>
    </xf>
    <xf numFmtId="199" fontId="6" fillId="2" borderId="0" xfId="1" applyNumberFormat="1" applyFont="1" applyFill="1" applyBorder="1" applyAlignment="1">
      <alignment vertical="center" wrapText="1"/>
    </xf>
    <xf numFmtId="199" fontId="6" fillId="0" borderId="0" xfId="1" applyNumberFormat="1" applyFont="1" applyFill="1" applyBorder="1" applyAlignment="1">
      <alignment vertical="center" wrapText="1"/>
    </xf>
    <xf numFmtId="174" fontId="6" fillId="2" borderId="0" xfId="2" applyNumberFormat="1" applyFont="1" applyFill="1" applyBorder="1" applyAlignment="1">
      <alignment vertical="center" wrapText="1"/>
    </xf>
    <xf numFmtId="174" fontId="6" fillId="0" borderId="0" xfId="2" applyNumberFormat="1" applyFont="1" applyFill="1" applyBorder="1" applyAlignment="1">
      <alignment vertical="center" wrapText="1"/>
    </xf>
    <xf numFmtId="0" fontId="6" fillId="0" borderId="5" xfId="8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190" fontId="6" fillId="0" borderId="0" xfId="12" applyNumberFormat="1" applyFont="1" applyFill="1" applyBorder="1" applyAlignment="1"/>
    <xf numFmtId="190" fontId="6" fillId="0" borderId="0" xfId="13" applyNumberFormat="1" applyFont="1" applyFill="1" applyBorder="1" applyAlignment="1"/>
    <xf numFmtId="167" fontId="6" fillId="0" borderId="0" xfId="14" applyNumberFormat="1" applyFont="1" applyFill="1" applyBorder="1" applyAlignment="1"/>
    <xf numFmtId="190" fontId="6" fillId="0" borderId="0" xfId="15" applyNumberFormat="1" applyFont="1" applyFill="1" applyBorder="1" applyAlignment="1"/>
    <xf numFmtId="167" fontId="6" fillId="0" borderId="0" xfId="16" applyNumberFormat="1" applyFont="1" applyFill="1" applyBorder="1" applyAlignment="1"/>
    <xf numFmtId="190" fontId="6" fillId="0" borderId="0" xfId="17" applyNumberFormat="1" applyFont="1" applyFill="1" applyBorder="1" applyAlignment="1"/>
    <xf numFmtId="0" fontId="15" fillId="0" borderId="0" xfId="8" applyFont="1" applyBorder="1" applyAlignment="1">
      <alignment vertical="center"/>
    </xf>
    <xf numFmtId="0" fontId="8" fillId="3" borderId="8" xfId="0" applyFont="1" applyFill="1" applyBorder="1" applyAlignment="1">
      <alignment wrapText="1"/>
    </xf>
    <xf numFmtId="166" fontId="6" fillId="0" borderId="0" xfId="8" applyNumberFormat="1" applyFont="1" applyBorder="1" applyAlignment="1">
      <alignment horizontal="right" vertical="center"/>
    </xf>
    <xf numFmtId="0" fontId="7" fillId="3" borderId="8" xfId="0" applyFont="1" applyFill="1" applyBorder="1" applyAlignment="1">
      <alignment wrapText="1"/>
    </xf>
    <xf numFmtId="166" fontId="5" fillId="2" borderId="9" xfId="8" applyNumberFormat="1" applyFont="1" applyFill="1" applyBorder="1" applyAlignment="1">
      <alignment vertical="center" wrapText="1"/>
    </xf>
    <xf numFmtId="166" fontId="5" fillId="0" borderId="9" xfId="8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166" fontId="5" fillId="2" borderId="11" xfId="4" applyNumberFormat="1" applyFont="1" applyFill="1" applyBorder="1" applyAlignment="1">
      <alignment vertical="center"/>
    </xf>
    <xf numFmtId="166" fontId="5" fillId="0" borderId="11" xfId="4" applyNumberFormat="1" applyFont="1" applyFill="1" applyBorder="1" applyAlignment="1">
      <alignment vertical="center"/>
    </xf>
    <xf numFmtId="190" fontId="6" fillId="0" borderId="0" xfId="4" applyNumberFormat="1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190" fontId="6" fillId="2" borderId="0" xfId="4" applyNumberFormat="1" applyFont="1" applyFill="1" applyBorder="1" applyAlignment="1">
      <alignment horizontal="right" vertical="center"/>
    </xf>
    <xf numFmtId="190" fontId="6" fillId="0" borderId="0" xfId="4" applyNumberFormat="1" applyFont="1" applyFill="1" applyBorder="1" applyAlignment="1">
      <alignment horizontal="right" vertical="center"/>
    </xf>
    <xf numFmtId="190" fontId="6" fillId="0" borderId="11" xfId="4" applyNumberFormat="1" applyFont="1" applyFill="1" applyBorder="1" applyAlignment="1">
      <alignment vertical="center"/>
    </xf>
    <xf numFmtId="167" fontId="6" fillId="2" borderId="11" xfId="4" applyNumberFormat="1" applyFont="1" applyFill="1" applyBorder="1" applyAlignment="1">
      <alignment vertical="center"/>
    </xf>
    <xf numFmtId="167" fontId="6" fillId="0" borderId="11" xfId="4" applyNumberFormat="1" applyFont="1" applyFill="1" applyBorder="1" applyAlignment="1">
      <alignment vertical="center"/>
    </xf>
    <xf numFmtId="202" fontId="6" fillId="2" borderId="0" xfId="4" applyNumberFormat="1" applyFont="1" applyFill="1" applyBorder="1" applyAlignment="1">
      <alignment vertical="center"/>
    </xf>
    <xf numFmtId="202" fontId="6" fillId="0" borderId="0" xfId="4" applyNumberFormat="1" applyFont="1" applyFill="1" applyBorder="1" applyAlignment="1">
      <alignment vertical="center"/>
    </xf>
    <xf numFmtId="166" fontId="5" fillId="0" borderId="0" xfId="4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wrapText="1"/>
    </xf>
    <xf numFmtId="166" fontId="6" fillId="2" borderId="13" xfId="8" applyNumberFormat="1" applyFont="1" applyFill="1" applyBorder="1" applyAlignment="1">
      <alignment horizontal="right" vertical="center" wrapText="1"/>
    </xf>
    <xf numFmtId="166" fontId="6" fillId="0" borderId="13" xfId="8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166" fontId="5" fillId="2" borderId="3" xfId="8" applyNumberFormat="1" applyFont="1" applyFill="1" applyBorder="1" applyAlignment="1">
      <alignment vertical="center"/>
    </xf>
    <xf numFmtId="166" fontId="5" fillId="0" borderId="3" xfId="8" applyNumberFormat="1" applyFont="1" applyFill="1" applyBorder="1" applyAlignment="1">
      <alignment vertical="center"/>
    </xf>
    <xf numFmtId="1" fontId="6" fillId="0" borderId="0" xfId="8" applyNumberFormat="1" applyFont="1" applyFill="1" applyBorder="1" applyAlignment="1">
      <alignment vertical="center" wrapText="1"/>
    </xf>
    <xf numFmtId="0" fontId="15" fillId="0" borderId="0" xfId="8" applyFont="1" applyAlignment="1">
      <alignment vertical="center"/>
    </xf>
    <xf numFmtId="0" fontId="15" fillId="0" borderId="1" xfId="8" applyFont="1" applyBorder="1" applyAlignment="1">
      <alignment vertical="center"/>
    </xf>
    <xf numFmtId="0" fontId="6" fillId="0" borderId="5" xfId="8" applyFont="1" applyBorder="1" applyAlignment="1">
      <alignment horizontal="right" vertical="center" wrapText="1"/>
    </xf>
    <xf numFmtId="0" fontId="6" fillId="0" borderId="5" xfId="8" applyFont="1" applyFill="1" applyBorder="1" applyAlignment="1">
      <alignment horizontal="right" vertical="center" wrapText="1"/>
    </xf>
    <xf numFmtId="190" fontId="6" fillId="2" borderId="13" xfId="8" applyNumberFormat="1" applyFont="1" applyFill="1" applyBorder="1" applyAlignment="1">
      <alignment horizontal="right" vertical="center" wrapText="1"/>
    </xf>
    <xf numFmtId="190" fontId="6" fillId="0" borderId="13" xfId="8" applyNumberFormat="1" applyFont="1" applyFill="1" applyBorder="1" applyAlignment="1">
      <alignment horizontal="right" vertical="center" wrapText="1"/>
    </xf>
    <xf numFmtId="190" fontId="6" fillId="0" borderId="0" xfId="8" applyNumberFormat="1" applyFont="1" applyFill="1" applyBorder="1" applyAlignment="1">
      <alignment horizontal="right" vertical="center" wrapText="1"/>
    </xf>
    <xf numFmtId="168" fontId="6" fillId="2" borderId="0" xfId="4" applyNumberFormat="1" applyFont="1" applyFill="1" applyBorder="1" applyAlignment="1">
      <alignment vertical="center"/>
    </xf>
    <xf numFmtId="168" fontId="6" fillId="0" borderId="0" xfId="4" applyNumberFormat="1" applyFont="1" applyFill="1" applyBorder="1" applyAlignment="1">
      <alignment vertical="center"/>
    </xf>
    <xf numFmtId="168" fontId="6" fillId="2" borderId="0" xfId="4" applyNumberFormat="1" applyFont="1" applyFill="1" applyAlignment="1">
      <alignment vertical="center"/>
    </xf>
    <xf numFmtId="168" fontId="6" fillId="0" borderId="0" xfId="4" applyNumberFormat="1" applyFont="1" applyFill="1" applyAlignment="1">
      <alignment vertical="center"/>
    </xf>
    <xf numFmtId="9" fontId="6" fillId="2" borderId="0" xfId="4" applyNumberFormat="1" applyFont="1" applyFill="1" applyBorder="1" applyAlignment="1">
      <alignment vertical="center"/>
    </xf>
    <xf numFmtId="9" fontId="6" fillId="0" borderId="0" xfId="4" applyNumberFormat="1" applyFont="1" applyFill="1" applyBorder="1" applyAlignment="1">
      <alignment vertical="center"/>
    </xf>
    <xf numFmtId="1" fontId="6" fillId="2" borderId="0" xfId="4" applyNumberFormat="1" applyFont="1" applyFill="1" applyBorder="1" applyAlignment="1">
      <alignment vertical="center"/>
    </xf>
    <xf numFmtId="1" fontId="6" fillId="0" borderId="0" xfId="4" applyNumberFormat="1" applyFont="1" applyFill="1" applyBorder="1" applyAlignment="1">
      <alignment vertical="center"/>
    </xf>
    <xf numFmtId="10" fontId="6" fillId="2" borderId="0" xfId="2" applyNumberFormat="1" applyFont="1" applyFill="1" applyBorder="1" applyAlignment="1">
      <alignment horizontal="right" vertical="center"/>
    </xf>
    <xf numFmtId="10" fontId="6" fillId="0" borderId="0" xfId="2" applyNumberFormat="1" applyFont="1" applyFill="1" applyBorder="1" applyAlignment="1">
      <alignment vertical="center"/>
    </xf>
    <xf numFmtId="10" fontId="6" fillId="2" borderId="0" xfId="2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 wrapText="1"/>
    </xf>
    <xf numFmtId="0" fontId="6" fillId="0" borderId="0" xfId="8" applyFont="1" applyFill="1" applyBorder="1" applyAlignment="1">
      <alignment horizontal="right" vertical="center" wrapText="1"/>
    </xf>
    <xf numFmtId="0" fontId="6" fillId="0" borderId="14" xfId="8" applyFont="1" applyBorder="1" applyAlignment="1">
      <alignment vertical="center"/>
    </xf>
    <xf numFmtId="166" fontId="6" fillId="2" borderId="15" xfId="8" applyNumberFormat="1" applyFont="1" applyFill="1" applyBorder="1" applyAlignment="1">
      <alignment horizontal="right" vertical="center" wrapText="1"/>
    </xf>
    <xf numFmtId="166" fontId="6" fillId="0" borderId="15" xfId="8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wrapText="1"/>
    </xf>
    <xf numFmtId="166" fontId="5" fillId="2" borderId="13" xfId="8" applyNumberFormat="1" applyFont="1" applyFill="1" applyBorder="1" applyAlignment="1">
      <alignment horizontal="right" vertical="center" wrapText="1"/>
    </xf>
    <xf numFmtId="166" fontId="5" fillId="0" borderId="13" xfId="8" applyNumberFormat="1" applyFont="1" applyFill="1" applyBorder="1" applyAlignment="1">
      <alignment horizontal="right" vertical="center" wrapText="1"/>
    </xf>
    <xf numFmtId="0" fontId="6" fillId="0" borderId="5" xfId="8" applyFont="1" applyBorder="1" applyAlignment="1">
      <alignment horizontal="right" wrapText="1"/>
    </xf>
    <xf numFmtId="0" fontId="6" fillId="0" borderId="5" xfId="8" applyFont="1" applyFill="1" applyBorder="1" applyAlignment="1">
      <alignment horizontal="right" wrapText="1"/>
    </xf>
    <xf numFmtId="190" fontId="6" fillId="0" borderId="15" xfId="8" applyNumberFormat="1" applyFont="1" applyFill="1" applyBorder="1" applyAlignment="1">
      <alignment horizontal="right" vertical="center" wrapText="1"/>
    </xf>
    <xf numFmtId="190" fontId="5" fillId="2" borderId="13" xfId="8" applyNumberFormat="1" applyFont="1" applyFill="1" applyBorder="1" applyAlignment="1">
      <alignment horizontal="right" vertical="center" wrapText="1"/>
    </xf>
    <xf numFmtId="190" fontId="5" fillId="0" borderId="13" xfId="8" applyNumberFormat="1" applyFont="1" applyFill="1" applyBorder="1" applyAlignment="1">
      <alignment horizontal="right" vertical="center" wrapText="1"/>
    </xf>
    <xf numFmtId="190" fontId="6" fillId="6" borderId="15" xfId="8" applyNumberFormat="1" applyFont="1" applyFill="1" applyBorder="1" applyAlignment="1">
      <alignment horizontal="right" vertical="center" wrapText="1"/>
    </xf>
    <xf numFmtId="166" fontId="5" fillId="0" borderId="0" xfId="8" applyNumberFormat="1" applyFont="1" applyFill="1" applyBorder="1" applyAlignment="1">
      <alignment vertical="center"/>
    </xf>
    <xf numFmtId="166" fontId="5" fillId="0" borderId="0" xfId="8" applyNumberFormat="1" applyFont="1" applyFill="1" applyBorder="1" applyAlignment="1">
      <alignment horizontal="right" vertical="center" wrapText="1"/>
    </xf>
    <xf numFmtId="0" fontId="6" fillId="0" borderId="0" xfId="8" applyFont="1" applyFill="1" applyBorder="1" applyAlignment="1">
      <alignment horizontal="right" wrapText="1"/>
    </xf>
    <xf numFmtId="190" fontId="5" fillId="0" borderId="0" xfId="8" applyNumberFormat="1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wrapText="1"/>
    </xf>
    <xf numFmtId="166" fontId="6" fillId="2" borderId="13" xfId="8" applyNumberFormat="1" applyFont="1" applyFill="1" applyBorder="1" applyAlignment="1">
      <alignment vertical="center"/>
    </xf>
    <xf numFmtId="166" fontId="6" fillId="0" borderId="13" xfId="8" applyNumberFormat="1" applyFont="1" applyFill="1" applyBorder="1" applyAlignment="1">
      <alignment vertical="center"/>
    </xf>
    <xf numFmtId="0" fontId="6" fillId="0" borderId="0" xfId="8" applyFont="1" applyAlignment="1">
      <alignment vertical="center"/>
    </xf>
    <xf numFmtId="9" fontId="6" fillId="2" borderId="0" xfId="2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0" fontId="8" fillId="3" borderId="17" xfId="0" applyFont="1" applyFill="1" applyBorder="1" applyAlignment="1">
      <alignment wrapText="1"/>
    </xf>
    <xf numFmtId="166" fontId="6" fillId="2" borderId="18" xfId="8" applyNumberFormat="1" applyFont="1" applyFill="1" applyBorder="1" applyAlignment="1">
      <alignment vertical="center"/>
    </xf>
    <xf numFmtId="166" fontId="6" fillId="0" borderId="18" xfId="8" applyNumberFormat="1" applyFont="1" applyFill="1" applyBorder="1" applyAlignment="1">
      <alignment vertical="center"/>
    </xf>
    <xf numFmtId="1" fontId="6" fillId="2" borderId="0" xfId="8" applyNumberFormat="1" applyFont="1" applyFill="1" applyBorder="1" applyAlignment="1">
      <alignment vertical="center"/>
    </xf>
    <xf numFmtId="1" fontId="6" fillId="0" borderId="0" xfId="8" applyNumberFormat="1" applyFont="1" applyFill="1" applyBorder="1" applyAlignment="1">
      <alignment vertical="center"/>
    </xf>
    <xf numFmtId="0" fontId="5" fillId="0" borderId="0" xfId="8" applyFont="1" applyBorder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5" borderId="0" xfId="8" applyFont="1" applyFill="1" applyBorder="1" applyAlignment="1">
      <alignment horizontal="right" vertical="center"/>
    </xf>
    <xf numFmtId="0" fontId="6" fillId="0" borderId="19" xfId="8" applyFont="1" applyFill="1" applyBorder="1" applyAlignment="1">
      <alignment horizontal="right" vertical="center" wrapText="1"/>
    </xf>
    <xf numFmtId="0" fontId="6" fillId="5" borderId="0" xfId="8" applyFont="1" applyFill="1" applyBorder="1" applyAlignment="1">
      <alignment horizontal="right" vertical="center" wrapText="1"/>
    </xf>
    <xf numFmtId="166" fontId="6" fillId="5" borderId="18" xfId="8" applyNumberFormat="1" applyFont="1" applyFill="1" applyBorder="1" applyAlignment="1">
      <alignment horizontal="right" vertical="center"/>
    </xf>
    <xf numFmtId="166" fontId="6" fillId="5" borderId="0" xfId="8" applyNumberFormat="1" applyFont="1" applyFill="1" applyBorder="1" applyAlignment="1">
      <alignment vertical="center"/>
    </xf>
    <xf numFmtId="166" fontId="6" fillId="5" borderId="5" xfId="8" applyNumberFormat="1" applyFont="1" applyFill="1" applyBorder="1" applyAlignment="1">
      <alignment horizontal="right" vertical="center"/>
    </xf>
    <xf numFmtId="166" fontId="5" fillId="2" borderId="0" xfId="8" applyNumberFormat="1" applyFont="1" applyFill="1" applyBorder="1" applyAlignment="1">
      <alignment horizontal="right" vertical="center" wrapText="1"/>
    </xf>
    <xf numFmtId="166" fontId="6" fillId="5" borderId="0" xfId="8" applyNumberFormat="1" applyFont="1" applyFill="1" applyBorder="1" applyAlignment="1">
      <alignment vertical="center" wrapText="1"/>
    </xf>
    <xf numFmtId="0" fontId="9" fillId="4" borderId="0" xfId="0" applyFont="1" applyFill="1" applyAlignment="1">
      <alignment horizontal="right" wrapText="1"/>
    </xf>
    <xf numFmtId="0" fontId="6" fillId="0" borderId="0" xfId="8" applyFont="1" applyFill="1" applyAlignment="1">
      <alignment vertical="center"/>
    </xf>
    <xf numFmtId="0" fontId="6" fillId="5" borderId="5" xfId="8" applyFont="1" applyFill="1" applyBorder="1" applyAlignment="1">
      <alignment horizontal="right" vertical="center" wrapText="1"/>
    </xf>
    <xf numFmtId="190" fontId="6" fillId="5" borderId="0" xfId="4" applyNumberFormat="1" applyFont="1" applyFill="1" applyBorder="1" applyAlignment="1">
      <alignment horizontal="right" vertical="center"/>
    </xf>
    <xf numFmtId="200" fontId="6" fillId="0" borderId="0" xfId="8" applyNumberFormat="1" applyFont="1" applyFill="1" applyBorder="1" applyAlignment="1">
      <alignment vertical="center"/>
    </xf>
    <xf numFmtId="200" fontId="6" fillId="0" borderId="0" xfId="4" applyNumberFormat="1" applyFont="1" applyFill="1" applyBorder="1" applyAlignment="1">
      <alignment vertical="center"/>
    </xf>
    <xf numFmtId="190" fontId="6" fillId="5" borderId="0" xfId="4" applyNumberFormat="1" applyFont="1" applyFill="1" applyBorder="1" applyAlignment="1">
      <alignment vertical="center"/>
    </xf>
    <xf numFmtId="166" fontId="6" fillId="5" borderId="0" xfId="8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wrapText="1"/>
    </xf>
    <xf numFmtId="0" fontId="6" fillId="2" borderId="5" xfId="8" applyFont="1" applyFill="1" applyBorder="1" applyAlignment="1">
      <alignment horizontal="right" vertical="center"/>
    </xf>
    <xf numFmtId="166" fontId="5" fillId="2" borderId="0" xfId="8" applyNumberFormat="1" applyFont="1" applyFill="1" applyBorder="1" applyAlignment="1">
      <alignment vertical="center"/>
    </xf>
    <xf numFmtId="0" fontId="6" fillId="2" borderId="0" xfId="8" applyFont="1" applyFill="1" applyBorder="1" applyAlignment="1">
      <alignment horizontal="right" vertical="center"/>
    </xf>
    <xf numFmtId="0" fontId="7" fillId="3" borderId="20" xfId="0" applyFont="1" applyFill="1" applyBorder="1" applyAlignment="1">
      <alignment wrapText="1"/>
    </xf>
    <xf numFmtId="166" fontId="5" fillId="2" borderId="21" xfId="8" applyNumberFormat="1" applyFont="1" applyFill="1" applyBorder="1" applyAlignment="1">
      <alignment vertical="center"/>
    </xf>
    <xf numFmtId="166" fontId="5" fillId="0" borderId="21" xfId="8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167" fontId="6" fillId="0" borderId="0" xfId="4" applyNumberFormat="1" applyFont="1" applyBorder="1" applyAlignment="1">
      <alignment vertical="center"/>
    </xf>
    <xf numFmtId="172" fontId="6" fillId="2" borderId="0" xfId="4" applyNumberFormat="1" applyFont="1" applyFill="1" applyBorder="1" applyAlignment="1">
      <alignment vertical="center"/>
    </xf>
    <xf numFmtId="172" fontId="6" fillId="0" borderId="0" xfId="4" applyNumberFormat="1" applyFont="1" applyFill="1" applyBorder="1" applyAlignment="1">
      <alignment vertical="center"/>
    </xf>
    <xf numFmtId="172" fontId="6" fillId="0" borderId="0" xfId="4" applyNumberFormat="1" applyFont="1" applyBorder="1" applyAlignment="1">
      <alignment vertical="center"/>
    </xf>
    <xf numFmtId="0" fontId="8" fillId="3" borderId="22" xfId="0" applyFont="1" applyFill="1" applyBorder="1" applyAlignment="1">
      <alignment wrapText="1"/>
    </xf>
    <xf numFmtId="166" fontId="6" fillId="2" borderId="23" xfId="8" applyNumberFormat="1" applyFont="1" applyFill="1" applyBorder="1" applyAlignment="1">
      <alignment vertical="center" wrapText="1"/>
    </xf>
    <xf numFmtId="166" fontId="6" fillId="0" borderId="23" xfId="8" applyNumberFormat="1" applyFont="1" applyFill="1" applyBorder="1" applyAlignment="1">
      <alignment vertical="center" wrapText="1"/>
    </xf>
    <xf numFmtId="166" fontId="6" fillId="0" borderId="3" xfId="8" applyNumberFormat="1" applyFont="1" applyBorder="1" applyAlignment="1">
      <alignment horizontal="right" vertical="center"/>
    </xf>
    <xf numFmtId="166" fontId="6" fillId="2" borderId="3" xfId="8" applyNumberFormat="1" applyFont="1" applyFill="1" applyBorder="1" applyAlignment="1">
      <alignment vertical="center" wrapText="1"/>
    </xf>
    <xf numFmtId="0" fontId="7" fillId="3" borderId="22" xfId="0" applyFont="1" applyFill="1" applyBorder="1" applyAlignment="1">
      <alignment wrapText="1"/>
    </xf>
    <xf numFmtId="166" fontId="5" fillId="2" borderId="23" xfId="8" applyNumberFormat="1" applyFont="1" applyFill="1" applyBorder="1" applyAlignment="1">
      <alignment vertical="center" wrapText="1"/>
    </xf>
    <xf numFmtId="166" fontId="5" fillId="0" borderId="23" xfId="8" applyNumberFormat="1" applyFont="1" applyFill="1" applyBorder="1" applyAlignment="1">
      <alignment vertical="center" wrapText="1"/>
    </xf>
    <xf numFmtId="166" fontId="6" fillId="0" borderId="0" xfId="8" applyNumberFormat="1" applyFont="1" applyBorder="1" applyAlignment="1">
      <alignment vertical="center" wrapText="1"/>
    </xf>
    <xf numFmtId="0" fontId="6" fillId="0" borderId="0" xfId="18" applyFont="1" applyAlignment="1">
      <alignment vertical="center"/>
    </xf>
    <xf numFmtId="0" fontId="5" fillId="0" borderId="0" xfId="18" applyFont="1" applyAlignment="1">
      <alignment vertical="center"/>
    </xf>
    <xf numFmtId="0" fontId="19" fillId="0" borderId="0" xfId="18" applyFont="1" applyAlignment="1">
      <alignment horizontal="left" vertical="center"/>
    </xf>
    <xf numFmtId="166" fontId="5" fillId="0" borderId="0" xfId="18" applyNumberFormat="1" applyFont="1" applyAlignment="1">
      <alignment horizontal="right" vertical="center" wrapText="1"/>
    </xf>
    <xf numFmtId="0" fontId="5" fillId="0" borderId="0" xfId="5" applyFont="1" applyBorder="1" applyAlignment="1">
      <alignment vertical="center" wrapText="1"/>
    </xf>
    <xf numFmtId="166" fontId="5" fillId="0" borderId="0" xfId="18" applyNumberFormat="1" applyFont="1" applyAlignment="1">
      <alignment horizontal="right" vertical="center"/>
    </xf>
    <xf numFmtId="0" fontId="5" fillId="0" borderId="1" xfId="5" applyFont="1" applyBorder="1" applyAlignment="1">
      <alignment vertical="center" wrapText="1"/>
    </xf>
    <xf numFmtId="166" fontId="5" fillId="0" borderId="0" xfId="5" applyNumberFormat="1" applyFont="1" applyBorder="1" applyAlignment="1">
      <alignment horizontal="right" vertical="center" wrapText="1"/>
    </xf>
    <xf numFmtId="0" fontId="6" fillId="0" borderId="2" xfId="5" applyFont="1" applyBorder="1" applyAlignment="1">
      <alignment vertical="center"/>
    </xf>
    <xf numFmtId="200" fontId="6" fillId="2" borderId="3" xfId="2" applyNumberFormat="1" applyFont="1" applyFill="1" applyBorder="1" applyAlignment="1">
      <alignment horizontal="right" vertical="center"/>
    </xf>
    <xf numFmtId="200" fontId="6" fillId="4" borderId="3" xfId="1" applyNumberFormat="1" applyFont="1" applyFill="1" applyBorder="1" applyAlignment="1">
      <alignment horizontal="right" vertical="center"/>
    </xf>
    <xf numFmtId="0" fontId="6" fillId="0" borderId="0" xfId="18" applyFont="1" applyBorder="1" applyAlignment="1">
      <alignment vertical="center"/>
    </xf>
    <xf numFmtId="0" fontId="6" fillId="0" borderId="0" xfId="5" applyFont="1" applyBorder="1" applyAlignment="1">
      <alignment vertical="center"/>
    </xf>
    <xf numFmtId="200" fontId="6" fillId="2" borderId="0" xfId="2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vertical="center" wrapText="1"/>
    </xf>
    <xf numFmtId="0" fontId="5" fillId="0" borderId="2" xfId="5" applyFont="1" applyBorder="1" applyAlignment="1">
      <alignment vertical="center" wrapText="1"/>
    </xf>
    <xf numFmtId="200" fontId="6" fillId="0" borderId="3" xfId="1" applyNumberFormat="1" applyFont="1" applyFill="1" applyBorder="1" applyAlignment="1">
      <alignment horizontal="right" vertical="center"/>
    </xf>
    <xf numFmtId="200" fontId="6" fillId="0" borderId="0" xfId="2" applyNumberFormat="1" applyFont="1" applyFill="1" applyBorder="1" applyAlignment="1">
      <alignment horizontal="right" vertical="center"/>
    </xf>
    <xf numFmtId="200" fontId="5" fillId="2" borderId="3" xfId="2" applyNumberFormat="1" applyFont="1" applyFill="1" applyBorder="1" applyAlignment="1">
      <alignment horizontal="right" vertical="center"/>
    </xf>
    <xf numFmtId="200" fontId="5" fillId="0" borderId="3" xfId="1" applyNumberFormat="1" applyFont="1" applyFill="1" applyBorder="1" applyAlignment="1">
      <alignment horizontal="right" vertical="center"/>
    </xf>
    <xf numFmtId="200" fontId="5" fillId="2" borderId="3" xfId="2" applyNumberFormat="1" applyFont="1" applyFill="1" applyBorder="1" applyAlignment="1">
      <alignment horizontal="right" vertical="center" wrapText="1"/>
    </xf>
    <xf numFmtId="0" fontId="5" fillId="0" borderId="0" xfId="5" applyFont="1" applyFill="1" applyBorder="1" applyAlignment="1">
      <alignment vertical="center" wrapText="1"/>
    </xf>
    <xf numFmtId="200" fontId="5" fillId="0" borderId="0" xfId="2" applyNumberFormat="1" applyFont="1" applyFill="1" applyBorder="1" applyAlignment="1">
      <alignment horizontal="right" vertical="center" wrapText="1"/>
    </xf>
    <xf numFmtId="200" fontId="5" fillId="0" borderId="0" xfId="1" applyNumberFormat="1" applyFont="1" applyFill="1" applyBorder="1" applyAlignment="1">
      <alignment horizontal="right" vertical="center"/>
    </xf>
    <xf numFmtId="166" fontId="5" fillId="0" borderId="0" xfId="19" applyNumberFormat="1" applyFont="1" applyBorder="1" applyAlignment="1">
      <alignment horizontal="right" vertical="center" wrapText="1"/>
    </xf>
    <xf numFmtId="166" fontId="5" fillId="0" borderId="0" xfId="19" applyNumberFormat="1" applyFont="1" applyFill="1" applyBorder="1" applyAlignment="1">
      <alignment horizontal="right" vertical="center" wrapText="1"/>
    </xf>
    <xf numFmtId="166" fontId="6" fillId="0" borderId="0" xfId="19" applyNumberFormat="1" applyFont="1" applyBorder="1" applyAlignment="1">
      <alignment horizontal="right" vertical="center" wrapText="1"/>
    </xf>
    <xf numFmtId="166" fontId="6" fillId="0" borderId="0" xfId="19" applyNumberFormat="1" applyFont="1" applyBorder="1" applyAlignment="1">
      <alignment horizontal="right" vertical="center"/>
    </xf>
    <xf numFmtId="200" fontId="5" fillId="5" borderId="0" xfId="2" applyNumberFormat="1" applyFont="1" applyFill="1" applyBorder="1" applyAlignment="1">
      <alignment horizontal="right" vertical="center" wrapText="1"/>
    </xf>
    <xf numFmtId="166" fontId="6" fillId="0" borderId="0" xfId="19" applyNumberFormat="1" applyFont="1" applyAlignment="1">
      <alignment horizontal="right" vertical="center"/>
    </xf>
    <xf numFmtId="166" fontId="6" fillId="2" borderId="3" xfId="2" applyNumberFormat="1" applyFont="1" applyFill="1" applyBorder="1" applyAlignment="1">
      <alignment horizontal="right" vertical="center"/>
    </xf>
    <xf numFmtId="166" fontId="6" fillId="0" borderId="3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vertical="center" wrapText="1"/>
    </xf>
    <xf numFmtId="166" fontId="5" fillId="0" borderId="3" xfId="2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horizontal="right" vertical="center" wrapText="1"/>
    </xf>
    <xf numFmtId="166" fontId="5" fillId="0" borderId="3" xfId="2" applyNumberFormat="1" applyFont="1" applyFill="1" applyBorder="1" applyAlignment="1">
      <alignment horizontal="right" vertical="center" wrapText="1"/>
    </xf>
    <xf numFmtId="166" fontId="5" fillId="0" borderId="0" xfId="5" applyNumberFormat="1" applyFont="1" applyBorder="1" applyAlignment="1">
      <alignment vertical="center" wrapText="1"/>
    </xf>
    <xf numFmtId="166" fontId="5" fillId="0" borderId="0" xfId="20" applyNumberFormat="1" applyFont="1" applyFill="1" applyBorder="1" applyAlignment="1">
      <alignment horizontal="right" vertical="center"/>
    </xf>
    <xf numFmtId="0" fontId="5" fillId="0" borderId="0" xfId="5" applyFont="1" applyAlignment="1">
      <alignment vertical="center"/>
    </xf>
    <xf numFmtId="190" fontId="6" fillId="2" borderId="3" xfId="19" applyNumberFormat="1" applyFont="1" applyFill="1" applyBorder="1" applyAlignment="1">
      <alignment vertical="center"/>
    </xf>
    <xf numFmtId="190" fontId="6" fillId="0" borderId="3" xfId="20" applyNumberFormat="1" applyFont="1" applyFill="1" applyBorder="1" applyAlignment="1">
      <alignment horizontal="right" vertical="center"/>
    </xf>
    <xf numFmtId="190" fontId="6" fillId="2" borderId="0" xfId="19" applyNumberFormat="1" applyFont="1" applyFill="1" applyBorder="1" applyAlignment="1">
      <alignment vertical="center"/>
    </xf>
    <xf numFmtId="190" fontId="6" fillId="0" borderId="0" xfId="20" applyNumberFormat="1" applyFont="1" applyFill="1" applyBorder="1" applyAlignment="1">
      <alignment horizontal="right" vertical="center"/>
    </xf>
    <xf numFmtId="190" fontId="5" fillId="2" borderId="3" xfId="19" applyNumberFormat="1" applyFont="1" applyFill="1" applyBorder="1" applyAlignment="1">
      <alignment vertical="center"/>
    </xf>
    <xf numFmtId="190" fontId="5" fillId="0" borderId="3" xfId="20" applyNumberFormat="1" applyFont="1" applyFill="1" applyBorder="1" applyAlignment="1">
      <alignment horizontal="right" vertical="center"/>
    </xf>
    <xf numFmtId="190" fontId="6" fillId="2" borderId="5" xfId="19" applyNumberFormat="1" applyFont="1" applyFill="1" applyBorder="1" applyAlignment="1">
      <alignment vertical="center"/>
    </xf>
    <xf numFmtId="190" fontId="6" fillId="0" borderId="5" xfId="19" applyNumberFormat="1" applyFont="1" applyFill="1" applyBorder="1" applyAlignment="1">
      <alignment vertical="center"/>
    </xf>
    <xf numFmtId="166" fontId="6" fillId="0" borderId="0" xfId="19" applyNumberFormat="1" applyFont="1" applyFill="1" applyBorder="1" applyAlignment="1">
      <alignment horizontal="right" vertical="center"/>
    </xf>
    <xf numFmtId="190" fontId="6" fillId="2" borderId="3" xfId="19" applyNumberFormat="1" applyFont="1" applyFill="1" applyBorder="1" applyAlignment="1">
      <alignment horizontal="right" vertical="center"/>
    </xf>
    <xf numFmtId="190" fontId="6" fillId="0" borderId="3" xfId="19" applyNumberFormat="1" applyFont="1" applyFill="1" applyBorder="1" applyAlignment="1">
      <alignment horizontal="right" vertical="center"/>
    </xf>
    <xf numFmtId="190" fontId="6" fillId="2" borderId="0" xfId="19" applyNumberFormat="1" applyFont="1" applyFill="1" applyBorder="1" applyAlignment="1">
      <alignment horizontal="right" vertical="center"/>
    </xf>
    <xf numFmtId="190" fontId="6" fillId="0" borderId="0" xfId="19" applyNumberFormat="1" applyFont="1" applyFill="1" applyBorder="1" applyAlignment="1">
      <alignment horizontal="right" vertical="center"/>
    </xf>
    <xf numFmtId="190" fontId="5" fillId="2" borderId="3" xfId="19" applyNumberFormat="1" applyFont="1" applyFill="1" applyBorder="1" applyAlignment="1">
      <alignment horizontal="right" vertical="center"/>
    </xf>
    <xf numFmtId="190" fontId="5" fillId="0" borderId="3" xfId="19" applyNumberFormat="1" applyFont="1" applyFill="1" applyBorder="1" applyAlignment="1">
      <alignment horizontal="right" vertical="center"/>
    </xf>
    <xf numFmtId="190" fontId="6" fillId="2" borderId="5" xfId="19" applyNumberFormat="1" applyFont="1" applyFill="1" applyBorder="1" applyAlignment="1">
      <alignment horizontal="right" vertical="center"/>
    </xf>
    <xf numFmtId="190" fontId="6" fillId="0" borderId="5" xfId="19" applyNumberFormat="1" applyFont="1" applyFill="1" applyBorder="1" applyAlignment="1">
      <alignment horizontal="right" vertical="center"/>
    </xf>
    <xf numFmtId="166" fontId="6" fillId="0" borderId="0" xfId="18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9" fontId="7" fillId="0" borderId="24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99" fontId="8" fillId="2" borderId="0" xfId="21" applyNumberFormat="1" applyFont="1" applyFill="1" applyAlignment="1">
      <alignment horizontal="right" vertical="center"/>
    </xf>
    <xf numFmtId="43" fontId="8" fillId="2" borderId="0" xfId="21" applyNumberFormat="1" applyFont="1" applyFill="1" applyAlignment="1">
      <alignment horizontal="right" vertical="center"/>
    </xf>
    <xf numFmtId="199" fontId="8" fillId="0" borderId="0" xfId="21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quotePrefix="1" applyFont="1" applyAlignment="1">
      <alignment vertical="center"/>
    </xf>
    <xf numFmtId="199" fontId="8" fillId="2" borderId="24" xfId="21" applyNumberFormat="1" applyFont="1" applyFill="1" applyBorder="1" applyAlignment="1">
      <alignment horizontal="right" vertical="center"/>
    </xf>
    <xf numFmtId="199" fontId="8" fillId="0" borderId="24" xfId="21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199" fontId="7" fillId="2" borderId="0" xfId="21" applyNumberFormat="1" applyFont="1" applyFill="1" applyAlignment="1">
      <alignment vertical="center"/>
    </xf>
    <xf numFmtId="199" fontId="7" fillId="0" borderId="0" xfId="21" applyNumberFormat="1" applyFont="1" applyFill="1" applyAlignment="1">
      <alignment vertical="center"/>
    </xf>
    <xf numFmtId="203" fontId="7" fillId="0" borderId="25" xfId="21" applyNumberFormat="1" applyFont="1" applyFill="1" applyBorder="1" applyAlignment="1">
      <alignment vertical="center"/>
    </xf>
    <xf numFmtId="199" fontId="8" fillId="2" borderId="24" xfId="21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199" fontId="7" fillId="2" borderId="0" xfId="21" applyNumberFormat="1" applyFont="1" applyFill="1" applyAlignment="1">
      <alignment horizontal="right" vertical="center"/>
    </xf>
    <xf numFmtId="203" fontId="7" fillId="2" borderId="25" xfId="2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22" applyFont="1" applyAlignment="1">
      <alignment horizontal="left" wrapText="1"/>
    </xf>
    <xf numFmtId="0" fontId="5" fillId="0" borderId="0" xfId="22" applyFont="1" applyAlignment="1"/>
    <xf numFmtId="0" fontId="5" fillId="0" borderId="0" xfId="22" applyFont="1" applyAlignment="1">
      <alignment horizontal="left"/>
    </xf>
    <xf numFmtId="0" fontId="5" fillId="0" borderId="0" xfId="22" applyFont="1" applyAlignment="1">
      <alignment horizontal="right" wrapText="1"/>
    </xf>
    <xf numFmtId="0" fontId="5" fillId="0" borderId="24" xfId="22" applyFont="1" applyBorder="1" applyAlignment="1">
      <alignment horizontal="left"/>
    </xf>
    <xf numFmtId="0" fontId="5" fillId="0" borderId="24" xfId="22" applyFont="1" applyBorder="1" applyAlignment="1">
      <alignment horizontal="right"/>
    </xf>
    <xf numFmtId="9" fontId="5" fillId="0" borderId="24" xfId="22" applyNumberFormat="1" applyFont="1" applyBorder="1" applyAlignment="1">
      <alignment horizontal="right"/>
    </xf>
    <xf numFmtId="0" fontId="6" fillId="0" borderId="0" xfId="22" applyFont="1" applyAlignment="1">
      <alignment horizontal="left" wrapText="1"/>
    </xf>
    <xf numFmtId="199" fontId="6" fillId="2" borderId="0" xfId="23" applyNumberFormat="1" applyFont="1" applyFill="1" applyAlignment="1">
      <alignment horizontal="right"/>
    </xf>
    <xf numFmtId="2" fontId="6" fillId="2" borderId="0" xfId="22" applyNumberFormat="1" applyFont="1" applyFill="1" applyAlignment="1">
      <alignment horizontal="right"/>
    </xf>
    <xf numFmtId="0" fontId="6" fillId="0" borderId="0" xfId="22" quotePrefix="1" applyFont="1" applyAlignment="1">
      <alignment horizontal="left" wrapText="1"/>
    </xf>
    <xf numFmtId="2" fontId="6" fillId="2" borderId="0" xfId="23" applyNumberFormat="1" applyFont="1" applyFill="1" applyAlignment="1">
      <alignment horizontal="right"/>
    </xf>
    <xf numFmtId="0" fontId="6" fillId="0" borderId="24" xfId="22" quotePrefix="1" applyFont="1" applyBorder="1" applyAlignment="1">
      <alignment horizontal="left" wrapText="1"/>
    </xf>
    <xf numFmtId="199" fontId="6" fillId="2" borderId="24" xfId="23" applyNumberFormat="1" applyFont="1" applyFill="1" applyBorder="1" applyAlignment="1">
      <alignment horizontal="right"/>
    </xf>
    <xf numFmtId="2" fontId="6" fillId="2" borderId="24" xfId="23" applyNumberFormat="1" applyFont="1" applyFill="1" applyBorder="1" applyAlignment="1">
      <alignment horizontal="right"/>
    </xf>
    <xf numFmtId="199" fontId="5" fillId="2" borderId="0" xfId="23" applyNumberFormat="1" applyFont="1" applyFill="1" applyAlignment="1">
      <alignment horizontal="right"/>
    </xf>
    <xf numFmtId="2" fontId="5" fillId="2" borderId="0" xfId="23" applyNumberFormat="1" applyFont="1" applyFill="1" applyAlignment="1">
      <alignment horizontal="right"/>
    </xf>
    <xf numFmtId="199" fontId="5" fillId="0" borderId="0" xfId="23" applyNumberFormat="1" applyFont="1" applyFill="1" applyAlignment="1">
      <alignment horizontal="right"/>
    </xf>
    <xf numFmtId="0" fontId="6" fillId="0" borderId="26" xfId="22" applyFont="1" applyBorder="1" applyAlignment="1">
      <alignment horizontal="left"/>
    </xf>
    <xf numFmtId="199" fontId="6" fillId="0" borderId="0" xfId="23" applyNumberFormat="1" applyFont="1" applyFill="1" applyBorder="1" applyAlignment="1">
      <alignment horizontal="right"/>
    </xf>
    <xf numFmtId="2" fontId="6" fillId="0" borderId="0" xfId="22" applyNumberFormat="1" applyFont="1" applyFill="1" applyBorder="1" applyAlignment="1">
      <alignment horizontal="right"/>
    </xf>
    <xf numFmtId="199" fontId="6" fillId="0" borderId="0" xfId="23" applyNumberFormat="1" applyFont="1" applyFill="1" applyAlignment="1">
      <alignment horizontal="right"/>
    </xf>
    <xf numFmtId="2" fontId="6" fillId="0" borderId="0" xfId="23" applyNumberFormat="1" applyFont="1" applyFill="1" applyAlignment="1">
      <alignment horizontal="right"/>
    </xf>
    <xf numFmtId="199" fontId="6" fillId="0" borderId="24" xfId="23" applyNumberFormat="1" applyFont="1" applyFill="1" applyBorder="1" applyAlignment="1">
      <alignment horizontal="right"/>
    </xf>
    <xf numFmtId="2" fontId="6" fillId="0" borderId="24" xfId="23" applyNumberFormat="1" applyFont="1" applyFill="1" applyBorder="1" applyAlignment="1">
      <alignment horizontal="right"/>
    </xf>
    <xf numFmtId="2" fontId="5" fillId="0" borderId="0" xfId="23" applyNumberFormat="1" applyFont="1" applyFill="1" applyAlignment="1">
      <alignment horizontal="right"/>
    </xf>
    <xf numFmtId="0" fontId="6" fillId="0" borderId="0" xfId="22" applyFont="1" applyAlignment="1">
      <alignment horizontal="right"/>
    </xf>
    <xf numFmtId="0" fontId="6" fillId="0" borderId="0" xfId="22" applyFont="1" applyFill="1" applyAlignment="1">
      <alignment horizontal="right"/>
    </xf>
    <xf numFmtId="0" fontId="6" fillId="0" borderId="0" xfId="23" applyNumberFormat="1" applyFont="1" applyFill="1" applyAlignment="1">
      <alignment horizontal="right"/>
    </xf>
    <xf numFmtId="0" fontId="6" fillId="0" borderId="24" xfId="23" applyNumberFormat="1" applyFont="1" applyFill="1" applyBorder="1" applyAlignment="1">
      <alignment horizontal="right"/>
    </xf>
    <xf numFmtId="0" fontId="5" fillId="0" borderId="0" xfId="23" applyNumberFormat="1" applyFont="1" applyFill="1" applyAlignment="1">
      <alignment horizontal="right"/>
    </xf>
    <xf numFmtId="43" fontId="6" fillId="0" borderId="0" xfId="21" applyFont="1" applyFill="1" applyAlignment="1">
      <alignment horizontal="right"/>
    </xf>
    <xf numFmtId="43" fontId="6" fillId="0" borderId="24" xfId="21" applyFont="1" applyFill="1" applyBorder="1" applyAlignment="1">
      <alignment horizontal="right"/>
    </xf>
    <xf numFmtId="43" fontId="5" fillId="0" borderId="0" xfId="21" applyFont="1" applyFill="1" applyAlignment="1">
      <alignment horizontal="right"/>
    </xf>
    <xf numFmtId="0" fontId="16" fillId="0" borderId="0" xfId="0" applyFont="1" applyAlignment="1"/>
    <xf numFmtId="0" fontId="7" fillId="0" borderId="0" xfId="0" applyFont="1" applyBorder="1" applyAlignment="1">
      <alignment vertical="center"/>
    </xf>
    <xf numFmtId="203" fontId="7" fillId="0" borderId="0" xfId="21" applyNumberFormat="1" applyFont="1" applyFill="1" applyBorder="1" applyAlignment="1">
      <alignment vertical="center"/>
    </xf>
    <xf numFmtId="199" fontId="7" fillId="5" borderId="0" xfId="21" applyNumberFormat="1" applyFont="1" applyFill="1" applyAlignment="1">
      <alignment horizontal="right" vertical="center"/>
    </xf>
    <xf numFmtId="199" fontId="7" fillId="5" borderId="0" xfId="21" applyNumberFormat="1" applyFont="1" applyFill="1" applyAlignment="1">
      <alignment vertical="center"/>
    </xf>
    <xf numFmtId="203" fontId="7" fillId="5" borderId="0" xfId="21" applyNumberFormat="1" applyFont="1" applyFill="1" applyBorder="1" applyAlignment="1">
      <alignment vertical="center"/>
    </xf>
    <xf numFmtId="0" fontId="5" fillId="0" borderId="5" xfId="22" applyFont="1" applyBorder="1" applyAlignment="1">
      <alignment horizontal="left" wrapText="1"/>
    </xf>
    <xf numFmtId="0" fontId="5" fillId="0" borderId="0" xfId="8" applyFont="1" applyAlignment="1">
      <alignment vertical="center"/>
    </xf>
    <xf numFmtId="0" fontId="7" fillId="3" borderId="0" xfId="6" applyFont="1" applyFill="1" applyAlignment="1">
      <alignment horizontal="right" vertical="center" wrapText="1"/>
    </xf>
    <xf numFmtId="0" fontId="6" fillId="0" borderId="0" xfId="8" applyFont="1" applyBorder="1" applyAlignment="1">
      <alignment horizontal="center" vertical="center"/>
    </xf>
    <xf numFmtId="166" fontId="6" fillId="2" borderId="2" xfId="8" applyNumberFormat="1" applyFont="1" applyFill="1" applyBorder="1" applyAlignment="1">
      <alignment horizontal="right" vertical="center"/>
    </xf>
    <xf numFmtId="0" fontId="6" fillId="0" borderId="1" xfId="8" applyFont="1" applyBorder="1" applyAlignment="1">
      <alignment vertical="center"/>
    </xf>
    <xf numFmtId="166" fontId="6" fillId="0" borderId="1" xfId="8" applyNumberFormat="1" applyFont="1" applyFill="1" applyBorder="1" applyAlignment="1">
      <alignment horizontal="right" vertical="center"/>
    </xf>
    <xf numFmtId="0" fontId="5" fillId="0" borderId="0" xfId="8" applyFont="1" applyAlignment="1">
      <alignment vertical="center" wrapText="1"/>
    </xf>
    <xf numFmtId="166" fontId="5" fillId="0" borderId="0" xfId="8" applyNumberFormat="1" applyFont="1" applyFill="1" applyAlignment="1">
      <alignment horizontal="right" vertical="center"/>
    </xf>
    <xf numFmtId="0" fontId="5" fillId="0" borderId="2" xfId="8" applyFont="1" applyBorder="1" applyAlignment="1">
      <alignment vertical="center" wrapText="1"/>
    </xf>
    <xf numFmtId="166" fontId="5" fillId="2" borderId="2" xfId="8" applyNumberFormat="1" applyFont="1" applyFill="1" applyBorder="1" applyAlignment="1">
      <alignment horizontal="right" vertical="center"/>
    </xf>
    <xf numFmtId="166" fontId="5" fillId="0" borderId="2" xfId="8" applyNumberFormat="1" applyFont="1" applyFill="1" applyBorder="1" applyAlignment="1">
      <alignment horizontal="right" vertical="center"/>
    </xf>
    <xf numFmtId="0" fontId="6" fillId="0" borderId="0" xfId="8" applyFont="1" applyBorder="1" applyAlignment="1">
      <alignment vertical="center" wrapText="1"/>
    </xf>
    <xf numFmtId="166" fontId="6" fillId="2" borderId="1" xfId="8" applyNumberFormat="1" applyFont="1" applyFill="1" applyBorder="1" applyAlignment="1">
      <alignment horizontal="right" vertical="center"/>
    </xf>
    <xf numFmtId="0" fontId="5" fillId="0" borderId="0" xfId="8" applyFont="1" applyBorder="1" applyAlignment="1">
      <alignment vertical="center" wrapText="1"/>
    </xf>
    <xf numFmtId="166" fontId="5" fillId="0" borderId="0" xfId="8" applyNumberFormat="1" applyFont="1" applyBorder="1" applyAlignment="1">
      <alignment horizontal="right" vertical="center"/>
    </xf>
    <xf numFmtId="166" fontId="5" fillId="0" borderId="0" xfId="8" applyNumberFormat="1" applyFont="1" applyFill="1" applyBorder="1" applyAlignment="1">
      <alignment horizontal="right" vertical="center"/>
    </xf>
    <xf numFmtId="0" fontId="5" fillId="0" borderId="2" xfId="8" applyFont="1" applyBorder="1" applyAlignment="1">
      <alignment vertical="center"/>
    </xf>
    <xf numFmtId="166" fontId="5" fillId="0" borderId="0" xfId="8" applyNumberFormat="1" applyFont="1" applyAlignment="1">
      <alignment horizontal="right" vertical="center"/>
    </xf>
    <xf numFmtId="0" fontId="6" fillId="0" borderId="0" xfId="8" applyFont="1" applyAlignment="1">
      <alignment vertical="center" wrapText="1"/>
    </xf>
    <xf numFmtId="166" fontId="6" fillId="2" borderId="0" xfId="8" applyNumberFormat="1" applyFont="1" applyFill="1" applyAlignment="1">
      <alignment horizontal="right" vertical="center"/>
    </xf>
    <xf numFmtId="166" fontId="6" fillId="0" borderId="0" xfId="8" applyNumberFormat="1" applyFont="1" applyFill="1" applyAlignment="1">
      <alignment horizontal="right" vertical="center"/>
    </xf>
    <xf numFmtId="166" fontId="5" fillId="2" borderId="0" xfId="8" applyNumberFormat="1" applyFont="1" applyFill="1" applyBorder="1" applyAlignment="1">
      <alignment horizontal="right" vertical="center"/>
    </xf>
    <xf numFmtId="204" fontId="6" fillId="2" borderId="2" xfId="8" applyNumberFormat="1" applyFont="1" applyFill="1" applyBorder="1" applyAlignment="1">
      <alignment horizontal="right" vertical="center"/>
    </xf>
    <xf numFmtId="200" fontId="6" fillId="0" borderId="2" xfId="8" applyNumberFormat="1" applyFont="1" applyFill="1" applyBorder="1" applyAlignment="1">
      <alignment horizontal="right" vertical="center"/>
    </xf>
    <xf numFmtId="0" fontId="19" fillId="3" borderId="0" xfId="8" applyFont="1" applyFill="1" applyAlignment="1">
      <alignment horizontal="left"/>
    </xf>
    <xf numFmtId="0" fontId="5" fillId="3" borderId="0" xfId="8" applyFont="1" applyFill="1" applyAlignment="1">
      <alignment horizontal="right"/>
    </xf>
    <xf numFmtId="166" fontId="6" fillId="3" borderId="0" xfId="8" applyNumberFormat="1" applyFont="1" applyFill="1" applyBorder="1" applyAlignment="1">
      <alignment horizontal="right"/>
    </xf>
    <xf numFmtId="0" fontId="5" fillId="3" borderId="0" xfId="8" applyFont="1" applyFill="1" applyAlignment="1">
      <alignment horizontal="left"/>
    </xf>
    <xf numFmtId="0" fontId="5" fillId="3" borderId="0" xfId="4" applyFont="1" applyFill="1" applyAlignment="1">
      <alignment horizontal="left"/>
    </xf>
    <xf numFmtId="0" fontId="6" fillId="0" borderId="0" xfId="8" applyFont="1" applyFill="1" applyAlignment="1">
      <alignment horizontal="right"/>
    </xf>
    <xf numFmtId="0" fontId="6" fillId="3" borderId="0" xfId="8" applyFont="1" applyFill="1" applyAlignment="1">
      <alignment horizontal="right"/>
    </xf>
    <xf numFmtId="0" fontId="6" fillId="3" borderId="2" xfId="8" applyFont="1" applyFill="1" applyBorder="1" applyAlignment="1">
      <alignment horizontal="left"/>
    </xf>
    <xf numFmtId="166" fontId="6" fillId="2" borderId="2" xfId="8" applyNumberFormat="1" applyFont="1" applyFill="1" applyBorder="1" applyAlignment="1">
      <alignment horizontal="right"/>
    </xf>
    <xf numFmtId="166" fontId="6" fillId="3" borderId="2" xfId="8" applyNumberFormat="1" applyFont="1" applyFill="1" applyBorder="1" applyAlignment="1">
      <alignment horizontal="right"/>
    </xf>
    <xf numFmtId="0" fontId="6" fillId="3" borderId="0" xfId="8" applyFont="1" applyFill="1" applyBorder="1" applyAlignment="1">
      <alignment horizontal="left"/>
    </xf>
    <xf numFmtId="166" fontId="6" fillId="2" borderId="0" xfId="8" applyNumberFormat="1" applyFont="1" applyFill="1" applyBorder="1" applyAlignment="1">
      <alignment horizontal="right"/>
    </xf>
    <xf numFmtId="0" fontId="5" fillId="3" borderId="2" xfId="8" applyFont="1" applyFill="1" applyBorder="1" applyAlignment="1">
      <alignment horizontal="left"/>
    </xf>
    <xf numFmtId="166" fontId="5" fillId="2" borderId="2" xfId="8" applyNumberFormat="1" applyFont="1" applyFill="1" applyBorder="1" applyAlignment="1">
      <alignment horizontal="right"/>
    </xf>
    <xf numFmtId="166" fontId="5" fillId="3" borderId="0" xfId="8" applyNumberFormat="1" applyFont="1" applyFill="1" applyBorder="1" applyAlignment="1">
      <alignment horizontal="right"/>
    </xf>
    <xf numFmtId="166" fontId="5" fillId="3" borderId="2" xfId="8" applyNumberFormat="1" applyFont="1" applyFill="1" applyBorder="1" applyAlignment="1">
      <alignment horizontal="right"/>
    </xf>
    <xf numFmtId="0" fontId="5" fillId="0" borderId="0" xfId="8" applyFont="1" applyFill="1" applyAlignment="1">
      <alignment horizontal="left"/>
    </xf>
    <xf numFmtId="166" fontId="5" fillId="0" borderId="0" xfId="8" applyNumberFormat="1" applyFont="1" applyFill="1" applyAlignment="1">
      <alignment horizontal="right"/>
    </xf>
    <xf numFmtId="0" fontId="6" fillId="0" borderId="0" xfId="8" applyFont="1" applyFill="1" applyAlignment="1">
      <alignment horizontal="left"/>
    </xf>
    <xf numFmtId="166" fontId="6" fillId="0" borderId="0" xfId="8" applyNumberFormat="1" applyFont="1" applyFill="1" applyAlignment="1">
      <alignment horizontal="right"/>
    </xf>
    <xf numFmtId="0" fontId="5" fillId="0" borderId="0" xfId="8" applyFont="1" applyFill="1" applyBorder="1" applyAlignment="1">
      <alignment horizontal="left"/>
    </xf>
    <xf numFmtId="166" fontId="5" fillId="0" borderId="0" xfId="8" applyNumberFormat="1" applyFont="1" applyFill="1" applyBorder="1" applyAlignment="1">
      <alignment horizontal="right"/>
    </xf>
    <xf numFmtId="166" fontId="6" fillId="0" borderId="0" xfId="8" applyNumberFormat="1" applyFont="1" applyFill="1" applyBorder="1" applyAlignment="1">
      <alignment horizontal="right"/>
    </xf>
    <xf numFmtId="0" fontId="6" fillId="3" borderId="0" xfId="8" applyFont="1" applyFill="1" applyAlignment="1">
      <alignment horizontal="left"/>
    </xf>
    <xf numFmtId="166" fontId="6" fillId="2" borderId="0" xfId="8" applyNumberFormat="1" applyFont="1" applyFill="1" applyAlignment="1">
      <alignment horizontal="right"/>
    </xf>
    <xf numFmtId="166" fontId="6" fillId="3" borderId="0" xfId="8" applyNumberFormat="1" applyFont="1" applyFill="1" applyAlignment="1">
      <alignment horizontal="right"/>
    </xf>
    <xf numFmtId="0" fontId="5" fillId="0" borderId="1" xfId="8" applyFont="1" applyFill="1" applyBorder="1" applyAlignment="1">
      <alignment horizontal="left"/>
    </xf>
    <xf numFmtId="166" fontId="5" fillId="0" borderId="1" xfId="8" applyNumberFormat="1" applyFont="1" applyFill="1" applyBorder="1" applyAlignment="1">
      <alignment horizontal="right"/>
    </xf>
    <xf numFmtId="166" fontId="6" fillId="0" borderId="1" xfId="8" applyNumberFormat="1" applyFont="1" applyFill="1" applyBorder="1" applyAlignment="1">
      <alignment horizontal="right"/>
    </xf>
    <xf numFmtId="0" fontId="5" fillId="3" borderId="0" xfId="8" applyFont="1" applyFill="1" applyBorder="1" applyAlignment="1">
      <alignment horizontal="left"/>
    </xf>
    <xf numFmtId="166" fontId="5" fillId="2" borderId="0" xfId="8" applyNumberFormat="1" applyFont="1" applyFill="1" applyBorder="1" applyAlignment="1">
      <alignment horizontal="right"/>
    </xf>
    <xf numFmtId="0" fontId="19" fillId="0" borderId="0" xfId="4" applyFont="1" applyAlignment="1">
      <alignment horizontal="left" vertical="center"/>
    </xf>
    <xf numFmtId="0" fontId="5" fillId="3" borderId="0" xfId="6" applyFont="1" applyFill="1" applyAlignment="1">
      <alignment wrapText="1"/>
    </xf>
    <xf numFmtId="0" fontId="5" fillId="3" borderId="0" xfId="24" applyNumberFormat="1" applyFont="1" applyFill="1" applyBorder="1" applyAlignment="1">
      <alignment horizontal="right" wrapText="1"/>
    </xf>
    <xf numFmtId="166" fontId="6" fillId="3" borderId="1" xfId="8" applyNumberFormat="1" applyFont="1" applyFill="1" applyBorder="1" applyAlignment="1">
      <alignment horizontal="right" vertical="center"/>
    </xf>
    <xf numFmtId="0" fontId="5" fillId="3" borderId="2" xfId="24" applyNumberFormat="1" applyFont="1" applyFill="1" applyBorder="1" applyAlignment="1">
      <alignment vertical="center" wrapText="1"/>
    </xf>
    <xf numFmtId="166" fontId="5" fillId="3" borderId="2" xfId="4" applyNumberFormat="1" applyFont="1" applyFill="1" applyBorder="1" applyAlignment="1">
      <alignment horizontal="right" vertical="center"/>
    </xf>
    <xf numFmtId="166" fontId="5" fillId="2" borderId="2" xfId="25" applyNumberFormat="1" applyFont="1" applyFill="1" applyBorder="1" applyAlignment="1">
      <alignment horizontal="right" vertical="center"/>
    </xf>
    <xf numFmtId="0" fontId="6" fillId="3" borderId="0" xfId="24" applyNumberFormat="1" applyFont="1" applyFill="1" applyAlignment="1">
      <alignment vertical="center" wrapText="1"/>
    </xf>
    <xf numFmtId="166" fontId="6" fillId="3" borderId="0" xfId="4" applyNumberFormat="1" applyFont="1" applyFill="1" applyAlignment="1">
      <alignment horizontal="right" vertical="center"/>
    </xf>
    <xf numFmtId="166" fontId="6" fillId="2" borderId="0" xfId="25" applyNumberFormat="1" applyFont="1" applyFill="1" applyAlignment="1">
      <alignment horizontal="right" vertical="center"/>
    </xf>
    <xf numFmtId="0" fontId="6" fillId="3" borderId="1" xfId="24" applyNumberFormat="1" applyFont="1" applyFill="1" applyBorder="1" applyAlignment="1">
      <alignment vertical="center" wrapText="1"/>
    </xf>
    <xf numFmtId="166" fontId="6" fillId="0" borderId="1" xfId="25" applyNumberFormat="1" applyFont="1" applyFill="1" applyBorder="1" applyAlignment="1">
      <alignment horizontal="right" vertical="center"/>
    </xf>
    <xf numFmtId="166" fontId="6" fillId="2" borderId="1" xfId="25" applyNumberFormat="1" applyFont="1" applyFill="1" applyBorder="1" applyAlignment="1">
      <alignment horizontal="right" vertical="center"/>
    </xf>
    <xf numFmtId="166" fontId="5" fillId="2" borderId="2" xfId="4" applyNumberFormat="1" applyFont="1" applyFill="1" applyBorder="1" applyAlignment="1">
      <alignment horizontal="right" vertical="center"/>
    </xf>
    <xf numFmtId="0" fontId="6" fillId="3" borderId="0" xfId="24" applyNumberFormat="1" applyFont="1" applyFill="1" applyBorder="1" applyAlignment="1">
      <alignment vertical="center" wrapText="1"/>
    </xf>
    <xf numFmtId="0" fontId="6" fillId="3" borderId="0" xfId="24" applyNumberFormat="1" applyFont="1" applyFill="1" applyBorder="1" applyAlignment="1">
      <alignment horizontal="right" vertical="center"/>
    </xf>
    <xf numFmtId="0" fontId="7" fillId="3" borderId="0" xfId="26" applyFont="1" applyFill="1" applyAlignment="1">
      <alignment horizontal="right" wrapText="1"/>
    </xf>
    <xf numFmtId="0" fontId="7" fillId="3" borderId="0" xfId="26" applyFont="1" applyFill="1" applyBorder="1" applyAlignment="1">
      <alignment horizontal="right" wrapText="1"/>
    </xf>
    <xf numFmtId="0" fontId="8" fillId="3" borderId="2" xfId="6" applyFont="1" applyFill="1" applyBorder="1" applyAlignment="1">
      <alignment wrapText="1"/>
    </xf>
    <xf numFmtId="168" fontId="8" fillId="0" borderId="2" xfId="2" applyNumberFormat="1" applyFont="1" applyFill="1" applyBorder="1" applyAlignment="1">
      <alignment horizontal="right" wrapText="1"/>
    </xf>
    <xf numFmtId="0" fontId="8" fillId="3" borderId="0" xfId="6" applyFont="1" applyFill="1" applyAlignment="1">
      <alignment wrapText="1"/>
    </xf>
    <xf numFmtId="168" fontId="8" fillId="2" borderId="0" xfId="2" applyNumberFormat="1" applyFont="1" applyFill="1" applyAlignment="1">
      <alignment horizontal="right" wrapText="1"/>
    </xf>
    <xf numFmtId="168" fontId="8" fillId="0" borderId="0" xfId="2" applyNumberFormat="1" applyFont="1" applyFill="1" applyBorder="1" applyAlignment="1">
      <alignment horizontal="right" wrapText="1"/>
    </xf>
    <xf numFmtId="0" fontId="8" fillId="3" borderId="0" xfId="27" applyFont="1" applyFill="1" applyAlignment="1">
      <alignment horizontal="right" wrapText="1"/>
    </xf>
    <xf numFmtId="0" fontId="3" fillId="3" borderId="0" xfId="6" applyFont="1" applyFill="1" applyBorder="1" applyAlignment="1">
      <alignment wrapText="1"/>
    </xf>
    <xf numFmtId="0" fontId="7" fillId="3" borderId="0" xfId="27" applyFont="1" applyFill="1" applyBorder="1" applyAlignment="1">
      <alignment horizontal="right" wrapText="1"/>
    </xf>
    <xf numFmtId="0" fontId="7" fillId="3" borderId="2" xfId="6" applyFont="1" applyFill="1" applyBorder="1" applyAlignment="1">
      <alignment wrapText="1"/>
    </xf>
    <xf numFmtId="199" fontId="7" fillId="2" borderId="2" xfId="1" applyNumberFormat="1" applyFont="1" applyFill="1" applyBorder="1" applyAlignment="1">
      <alignment horizontal="right" wrapText="1"/>
    </xf>
    <xf numFmtId="166" fontId="7" fillId="3" borderId="2" xfId="28" applyNumberFormat="1" applyFont="1" applyFill="1" applyBorder="1" applyAlignment="1">
      <alignment horizontal="right"/>
    </xf>
    <xf numFmtId="166" fontId="8" fillId="2" borderId="0" xfId="27" applyNumberFormat="1" applyFont="1" applyFill="1" applyAlignment="1">
      <alignment horizontal="right" wrapText="1"/>
    </xf>
    <xf numFmtId="166" fontId="8" fillId="3" borderId="0" xfId="28" applyNumberFormat="1" applyFont="1" applyFill="1" applyBorder="1" applyAlignment="1">
      <alignment horizontal="right"/>
    </xf>
    <xf numFmtId="0" fontId="7" fillId="3" borderId="0" xfId="6" applyFont="1" applyFill="1" applyAlignment="1">
      <alignment wrapText="1"/>
    </xf>
    <xf numFmtId="166" fontId="7" fillId="2" borderId="2" xfId="27" applyNumberFormat="1" applyFont="1" applyFill="1" applyBorder="1" applyAlignment="1">
      <alignment horizontal="right" wrapText="1"/>
    </xf>
    <xf numFmtId="0" fontId="8" fillId="3" borderId="0" xfId="6" applyFont="1" applyFill="1" applyBorder="1" applyAlignment="1">
      <alignment wrapText="1"/>
    </xf>
    <xf numFmtId="166" fontId="8" fillId="0" borderId="0" xfId="27" applyNumberFormat="1" applyFont="1" applyFill="1" applyBorder="1" applyAlignment="1">
      <alignment horizontal="right" wrapText="1"/>
    </xf>
    <xf numFmtId="0" fontId="7" fillId="3" borderId="0" xfId="29" applyFont="1" applyFill="1" applyAlignment="1">
      <alignment wrapText="1"/>
    </xf>
    <xf numFmtId="166" fontId="8" fillId="3" borderId="0" xfId="27" applyNumberFormat="1" applyFont="1" applyFill="1" applyAlignment="1">
      <alignment horizontal="right" wrapText="1"/>
    </xf>
    <xf numFmtId="0" fontId="8" fillId="3" borderId="0" xfId="29" applyFont="1" applyFill="1" applyAlignment="1">
      <alignment wrapText="1"/>
    </xf>
    <xf numFmtId="0" fontId="7" fillId="3" borderId="2" xfId="29" applyFont="1" applyFill="1" applyBorder="1" applyAlignment="1">
      <alignment wrapText="1"/>
    </xf>
    <xf numFmtId="166" fontId="7" fillId="3" borderId="2" xfId="27" applyNumberFormat="1" applyFont="1" applyFill="1" applyBorder="1" applyAlignment="1">
      <alignment horizontal="right" wrapText="1"/>
    </xf>
    <xf numFmtId="0" fontId="7" fillId="3" borderId="2" xfId="30" applyFont="1" applyFill="1" applyBorder="1" applyAlignment="1">
      <alignment wrapText="1"/>
    </xf>
    <xf numFmtId="0" fontId="7" fillId="3" borderId="0" xfId="30" applyFont="1" applyFill="1" applyBorder="1" applyAlignment="1">
      <alignment wrapText="1"/>
    </xf>
    <xf numFmtId="166" fontId="7" fillId="0" borderId="0" xfId="27" applyNumberFormat="1" applyFont="1" applyFill="1" applyBorder="1" applyAlignment="1">
      <alignment horizontal="right" wrapText="1"/>
    </xf>
    <xf numFmtId="166" fontId="7" fillId="3" borderId="0" xfId="27" applyNumberFormat="1" applyFont="1" applyFill="1" applyBorder="1" applyAlignment="1">
      <alignment horizontal="right" wrapText="1"/>
    </xf>
    <xf numFmtId="0" fontId="5" fillId="0" borderId="0" xfId="31" applyNumberFormat="1" applyFont="1" applyFill="1" applyBorder="1" applyAlignment="1">
      <alignment horizontal="right" vertical="center"/>
    </xf>
    <xf numFmtId="0" fontId="5" fillId="0" borderId="24" xfId="32" applyFont="1" applyBorder="1" applyAlignment="1">
      <alignment horizontal="right" vertical="center"/>
    </xf>
    <xf numFmtId="0" fontId="5" fillId="3" borderId="0" xfId="31" applyNumberFormat="1" applyFont="1" applyFill="1" applyBorder="1" applyAlignment="1">
      <alignment horizontal="left" vertical="center"/>
    </xf>
    <xf numFmtId="205" fontId="5" fillId="2" borderId="0" xfId="31" applyNumberFormat="1" applyFont="1" applyFill="1" applyBorder="1" applyAlignment="1">
      <alignment horizontal="right" vertical="center"/>
    </xf>
    <xf numFmtId="205" fontId="5" fillId="0" borderId="0" xfId="31" applyNumberFormat="1" applyFont="1" applyFill="1" applyBorder="1" applyAlignment="1">
      <alignment horizontal="right" vertical="center"/>
    </xf>
    <xf numFmtId="0" fontId="6" fillId="0" borderId="0" xfId="31" applyNumberFormat="1" applyFont="1" applyFill="1" applyBorder="1" applyAlignment="1">
      <alignment horizontal="left" vertical="center"/>
    </xf>
    <xf numFmtId="205" fontId="6" fillId="2" borderId="0" xfId="31" applyNumberFormat="1" applyFont="1" applyFill="1" applyBorder="1" applyAlignment="1">
      <alignment horizontal="right" vertical="center"/>
    </xf>
    <xf numFmtId="0" fontId="5" fillId="3" borderId="25" xfId="31" applyNumberFormat="1" applyFont="1" applyFill="1" applyBorder="1" applyAlignment="1">
      <alignment horizontal="left" vertical="center"/>
    </xf>
    <xf numFmtId="205" fontId="5" fillId="2" borderId="25" xfId="31" applyNumberFormat="1" applyFont="1" applyFill="1" applyBorder="1" applyAlignment="1">
      <alignment horizontal="right" vertical="center"/>
    </xf>
    <xf numFmtId="205" fontId="6" fillId="0" borderId="0" xfId="31" applyNumberFormat="1" applyFont="1" applyFill="1" applyBorder="1" applyAlignment="1">
      <alignment horizontal="right" vertical="center"/>
    </xf>
    <xf numFmtId="0" fontId="5" fillId="0" borderId="0" xfId="31" applyNumberFormat="1" applyFont="1" applyFill="1" applyBorder="1" applyAlignment="1">
      <alignment horizontal="left" vertical="center"/>
    </xf>
    <xf numFmtId="0" fontId="0" fillId="0" borderId="0" xfId="22" applyFont="1"/>
    <xf numFmtId="0" fontId="5" fillId="0" borderId="0" xfId="18" applyFont="1" applyAlignment="1">
      <alignment horizontal="right" wrapText="1"/>
    </xf>
    <xf numFmtId="0" fontId="15" fillId="0" borderId="0" xfId="18" applyFont="1" applyAlignment="1">
      <alignment wrapText="1"/>
    </xf>
    <xf numFmtId="0" fontId="6" fillId="0" borderId="1" xfId="18" applyFont="1" applyBorder="1" applyAlignment="1">
      <alignment horizontal="right" wrapText="1"/>
    </xf>
    <xf numFmtId="0" fontId="15" fillId="0" borderId="2" xfId="18" applyFont="1" applyBorder="1" applyAlignment="1">
      <alignment wrapText="1"/>
    </xf>
    <xf numFmtId="0" fontId="15" fillId="0" borderId="2" xfId="18" applyFont="1" applyFill="1" applyBorder="1" applyAlignment="1">
      <alignment wrapText="1"/>
    </xf>
    <xf numFmtId="0" fontId="5" fillId="0" borderId="0" xfId="18" applyFont="1" applyBorder="1" applyAlignment="1">
      <alignment wrapText="1"/>
    </xf>
    <xf numFmtId="0" fontId="15" fillId="0" borderId="0" xfId="18" applyFont="1" applyBorder="1" applyAlignment="1">
      <alignment wrapText="1"/>
    </xf>
    <xf numFmtId="0" fontId="15" fillId="0" borderId="0" xfId="18" applyFont="1" applyFill="1" applyBorder="1" applyAlignment="1">
      <alignment wrapText="1"/>
    </xf>
    <xf numFmtId="0" fontId="6" fillId="0" borderId="0" xfId="18" applyFont="1" applyBorder="1" applyAlignment="1">
      <alignment wrapText="1"/>
    </xf>
    <xf numFmtId="199" fontId="6" fillId="2" borderId="0" xfId="23" applyNumberFormat="1" applyFont="1" applyFill="1" applyBorder="1" applyAlignment="1">
      <alignment horizontal="right" wrapText="1"/>
    </xf>
    <xf numFmtId="199" fontId="6" fillId="0" borderId="0" xfId="23" applyNumberFormat="1" applyFont="1" applyFill="1" applyBorder="1" applyAlignment="1">
      <alignment horizontal="right" wrapText="1"/>
    </xf>
    <xf numFmtId="199" fontId="5" fillId="2" borderId="2" xfId="23" applyNumberFormat="1" applyFont="1" applyFill="1" applyBorder="1" applyAlignment="1">
      <alignment horizontal="right" wrapText="1"/>
    </xf>
    <xf numFmtId="199" fontId="5" fillId="0" borderId="2" xfId="23" applyNumberFormat="1" applyFont="1" applyFill="1" applyBorder="1" applyAlignment="1">
      <alignment horizontal="right" wrapText="1"/>
    </xf>
    <xf numFmtId="206" fontId="6" fillId="2" borderId="0" xfId="23" applyNumberFormat="1" applyFont="1" applyFill="1" applyBorder="1" applyAlignment="1">
      <alignment horizontal="right" wrapText="1"/>
    </xf>
    <xf numFmtId="206" fontId="5" fillId="0" borderId="0" xfId="18" applyNumberFormat="1" applyFont="1" applyFill="1" applyBorder="1" applyAlignment="1">
      <alignment horizontal="right"/>
    </xf>
    <xf numFmtId="0" fontId="24" fillId="0" borderId="0" xfId="18" applyFont="1" applyFill="1" applyBorder="1" applyAlignment="1">
      <alignment wrapText="1"/>
    </xf>
    <xf numFmtId="207" fontId="6" fillId="0" borderId="0" xfId="23" applyNumberFormat="1" applyFont="1" applyFill="1" applyBorder="1" applyAlignment="1">
      <alignment horizontal="right" wrapText="1"/>
    </xf>
    <xf numFmtId="206" fontId="6" fillId="0" borderId="0" xfId="18" applyNumberFormat="1" applyFont="1" applyFill="1" applyBorder="1" applyAlignment="1">
      <alignment horizontal="right"/>
    </xf>
    <xf numFmtId="165" fontId="6" fillId="2" borderId="0" xfId="23" applyNumberFormat="1" applyFont="1" applyFill="1" applyBorder="1" applyAlignment="1">
      <alignment horizontal="right" wrapText="1"/>
    </xf>
    <xf numFmtId="165" fontId="6" fillId="0" borderId="0" xfId="18" applyNumberFormat="1" applyFont="1" applyFill="1" applyBorder="1" applyAlignment="1">
      <alignment horizontal="right"/>
    </xf>
    <xf numFmtId="206" fontId="5" fillId="2" borderId="2" xfId="23" applyNumberFormat="1" applyFont="1" applyFill="1" applyBorder="1" applyAlignment="1">
      <alignment horizontal="right" wrapText="1"/>
    </xf>
    <xf numFmtId="206" fontId="5" fillId="0" borderId="2" xfId="23" applyNumberFormat="1" applyFont="1" applyFill="1" applyBorder="1" applyAlignment="1">
      <alignment horizontal="right" wrapText="1"/>
    </xf>
    <xf numFmtId="41" fontId="6" fillId="0" borderId="0" xfId="18" applyNumberFormat="1" applyFont="1" applyFill="1" applyBorder="1" applyAlignment="1">
      <alignment horizontal="right"/>
    </xf>
    <xf numFmtId="165" fontId="6" fillId="2" borderId="0" xfId="18" applyNumberFormat="1" applyFont="1" applyFill="1" applyBorder="1" applyAlignment="1">
      <alignment horizontal="right"/>
    </xf>
    <xf numFmtId="208" fontId="6" fillId="0" borderId="0" xfId="18" applyNumberFormat="1" applyFont="1" applyFill="1" applyBorder="1" applyAlignment="1">
      <alignment horizontal="right"/>
    </xf>
    <xf numFmtId="207" fontId="6" fillId="2" borderId="0" xfId="21" applyNumberFormat="1" applyFont="1" applyFill="1" applyBorder="1" applyAlignment="1">
      <alignment horizontal="right" wrapText="1"/>
    </xf>
    <xf numFmtId="207" fontId="5" fillId="2" borderId="2" xfId="23" applyNumberFormat="1" applyFont="1" applyFill="1" applyBorder="1" applyAlignment="1">
      <alignment horizontal="right" wrapText="1"/>
    </xf>
    <xf numFmtId="207" fontId="5" fillId="0" borderId="2" xfId="23" applyNumberFormat="1" applyFont="1" applyFill="1" applyBorder="1" applyAlignment="1">
      <alignment horizontal="right" wrapText="1"/>
    </xf>
    <xf numFmtId="208" fontId="5" fillId="0" borderId="0" xfId="18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 wrapText="1"/>
    </xf>
    <xf numFmtId="0" fontId="15" fillId="0" borderId="0" xfId="18" applyFont="1" applyAlignment="1">
      <alignment horizontal="left"/>
    </xf>
    <xf numFmtId="0" fontId="5" fillId="0" borderId="0" xfId="18" applyFont="1" applyAlignment="1"/>
    <xf numFmtId="0" fontId="6" fillId="0" borderId="5" xfId="18" applyFont="1" applyBorder="1" applyAlignment="1">
      <alignment wrapText="1"/>
    </xf>
    <xf numFmtId="43" fontId="8" fillId="2" borderId="5" xfId="21" applyNumberFormat="1" applyFont="1" applyFill="1" applyBorder="1" applyAlignment="1">
      <alignment horizontal="right" vertical="center"/>
    </xf>
    <xf numFmtId="43" fontId="25" fillId="2" borderId="0" xfId="21" applyNumberFormat="1" applyFont="1" applyFill="1" applyAlignment="1">
      <alignment horizontal="right" vertical="center"/>
    </xf>
    <xf numFmtId="168" fontId="8" fillId="2" borderId="2" xfId="2" applyNumberFormat="1" applyFont="1" applyFill="1" applyBorder="1" applyAlignment="1">
      <alignment horizontal="right" wrapText="1"/>
    </xf>
    <xf numFmtId="166" fontId="7" fillId="2" borderId="0" xfId="27" applyNumberFormat="1" applyFont="1" applyFill="1" applyAlignment="1">
      <alignment horizontal="right" wrapText="1"/>
    </xf>
    <xf numFmtId="166" fontId="6" fillId="2" borderId="0" xfId="31" applyNumberFormat="1" applyFont="1" applyFill="1" applyBorder="1" applyAlignment="1">
      <alignment horizontal="right" vertical="center"/>
    </xf>
    <xf numFmtId="0" fontId="6" fillId="0" borderId="5" xfId="8" applyFont="1" applyBorder="1" applyAlignment="1">
      <alignment horizontal="right" vertical="center"/>
    </xf>
    <xf numFmtId="168" fontId="5" fillId="2" borderId="0" xfId="2" applyNumberFormat="1" applyFont="1" applyFill="1" applyBorder="1" applyAlignment="1">
      <alignment horizontal="right" wrapText="1"/>
    </xf>
    <xf numFmtId="206" fontId="5" fillId="2" borderId="0" xfId="23" applyNumberFormat="1" applyFont="1" applyFill="1" applyBorder="1" applyAlignment="1">
      <alignment horizontal="right" wrapText="1"/>
    </xf>
    <xf numFmtId="0" fontId="9" fillId="0" borderId="1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vertical="top" wrapText="1"/>
    </xf>
    <xf numFmtId="0" fontId="5" fillId="0" borderId="1" xfId="4" applyFont="1" applyFill="1" applyBorder="1" applyAlignment="1">
      <alignment horizontal="center"/>
    </xf>
    <xf numFmtId="0" fontId="8" fillId="3" borderId="0" xfId="0" applyFont="1" applyFill="1" applyAlignment="1"/>
    <xf numFmtId="0" fontId="8" fillId="0" borderId="0" xfId="0" applyFont="1" applyAlignment="1"/>
    <xf numFmtId="0" fontId="9" fillId="0" borderId="0" xfId="3" applyFont="1" applyFill="1" applyBorder="1" applyAlignment="1">
      <alignment vertical="center"/>
    </xf>
    <xf numFmtId="164" fontId="7" fillId="0" borderId="0" xfId="6" applyNumberFormat="1" applyFont="1" applyFill="1" applyBorder="1" applyAlignment="1">
      <alignment horizontal="center" wrapText="1"/>
    </xf>
    <xf numFmtId="0" fontId="16" fillId="0" borderId="0" xfId="4" applyFont="1" applyAlignment="1">
      <alignment vertical="center"/>
    </xf>
    <xf numFmtId="0" fontId="7" fillId="3" borderId="0" xfId="6" applyFont="1" applyFill="1" applyAlignment="1">
      <alignment horizontal="center" wrapText="1"/>
    </xf>
    <xf numFmtId="0" fontId="15" fillId="0" borderId="0" xfId="4" applyFont="1" applyBorder="1" applyAlignment="1">
      <alignment horizontal="left" wrapText="1"/>
    </xf>
    <xf numFmtId="0" fontId="15" fillId="0" borderId="1" xfId="4" applyFont="1" applyBorder="1" applyAlignment="1">
      <alignment horizontal="left" wrapText="1"/>
    </xf>
    <xf numFmtId="0" fontId="16" fillId="0" borderId="0" xfId="4" applyFont="1" applyAlignment="1">
      <alignment horizontal="left" vertical="center"/>
    </xf>
    <xf numFmtId="0" fontId="15" fillId="0" borderId="0" xfId="8" applyFont="1" applyAlignment="1">
      <alignment horizontal="left"/>
    </xf>
    <xf numFmtId="0" fontId="15" fillId="0" borderId="1" xfId="8" applyFont="1" applyBorder="1" applyAlignment="1">
      <alignment horizontal="left"/>
    </xf>
    <xf numFmtId="0" fontId="15" fillId="0" borderId="0" xfId="8" applyFont="1" applyBorder="1" applyAlignment="1" applyProtection="1">
      <alignment horizontal="left"/>
    </xf>
    <xf numFmtId="0" fontId="15" fillId="0" borderId="0" xfId="8" applyFont="1" applyFill="1" applyBorder="1" applyAlignment="1" applyProtection="1">
      <alignment horizontal="left"/>
    </xf>
    <xf numFmtId="0" fontId="5" fillId="0" borderId="5" xfId="22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0" xfId="4" applyFont="1" applyAlignment="1">
      <alignment horizontal="left" vertical="center"/>
    </xf>
    <xf numFmtId="0" fontId="3" fillId="3" borderId="0" xfId="6" applyFont="1" applyFill="1" applyAlignment="1">
      <alignment horizontal="left" vertical="center" wrapText="1"/>
    </xf>
    <xf numFmtId="0" fontId="3" fillId="3" borderId="1" xfId="6" applyFont="1" applyFill="1" applyBorder="1" applyAlignment="1">
      <alignment horizontal="left" vertical="center" wrapText="1"/>
    </xf>
    <xf numFmtId="0" fontId="19" fillId="0" borderId="0" xfId="31" applyNumberFormat="1" applyFont="1" applyFill="1" applyBorder="1" applyAlignment="1">
      <alignment horizontal="left" vertical="center"/>
    </xf>
    <xf numFmtId="0" fontId="19" fillId="0" borderId="24" xfId="31" applyNumberFormat="1" applyFont="1" applyFill="1" applyBorder="1" applyAlignment="1">
      <alignment horizontal="left" vertical="center"/>
    </xf>
  </cellXfs>
  <cellStyles count="33">
    <cellStyle name=" Writer Import]_x000d__x000a_Display Dialog=No_x000d__x000a__x000d__x000a_[Horizontal Arrange]_x000d__x000a_Dimensions Interlocking=Yes_x000d__x000a_Sum Hierarchy=Yes_x000d__x000a_Generate 2" xfId="25"/>
    <cellStyle name="Comma" xfId="1" builtinId="3"/>
    <cellStyle name="Comma 10" xfId="21"/>
    <cellStyle name="Comma 16" xfId="28"/>
    <cellStyle name="Comma 2" xfId="23"/>
    <cellStyle name="Comma 4" xfId="20"/>
    <cellStyle name="Normal" xfId="0" builtinId="0"/>
    <cellStyle name="Normal 19" xfId="5"/>
    <cellStyle name="Normal 19 2" xfId="19"/>
    <cellStyle name="Normal 2 2" xfId="22"/>
    <cellStyle name="Normal 20" xfId="8"/>
    <cellStyle name="Normal 20 2" xfId="10"/>
    <cellStyle name="Normal 21" xfId="6"/>
    <cellStyle name="Normal 22" xfId="29"/>
    <cellStyle name="Normal 23" xfId="30"/>
    <cellStyle name="Normal 24" xfId="26"/>
    <cellStyle name="Normal 25" xfId="27"/>
    <cellStyle name="Normal 27" xfId="3"/>
    <cellStyle name="Normal 39" xfId="12"/>
    <cellStyle name="Normal 48" xfId="13"/>
    <cellStyle name="Normal 59" xfId="14"/>
    <cellStyle name="Normal 65" xfId="16"/>
    <cellStyle name="Normal 75" xfId="15"/>
    <cellStyle name="Normal 76" xfId="17"/>
    <cellStyle name="Normal_154 Annual Report Fin Statments Spec_Section2_v1.0" xfId="24"/>
    <cellStyle name="Normal_154 Annual Report Part 3" xfId="31"/>
    <cellStyle name="Normal_2.AFS Notes to ac (B &amp;BB)" xfId="32"/>
    <cellStyle name="Normal_FY10 RA BPM" xfId="4"/>
    <cellStyle name="Normal_FY10 RA Risk" xfId="18"/>
    <cellStyle name="Percent" xfId="2" builtinId="5"/>
    <cellStyle name="Percent 17" xfId="11"/>
    <cellStyle name="Percent 18" xfId="9"/>
    <cellStyle name="Percent 4" xfId="7"/>
  </cellStyles>
  <dxfs count="0"/>
  <tableStyles count="0" defaultTableStyle="TableStyleMedium9" defaultPivotStyle="PivotStyleLight16"/>
  <colors>
    <mruColors>
      <color rgb="FF969696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zoomScaleNormal="100" zoomScaleSheetLayoutView="100" workbookViewId="0"/>
  </sheetViews>
  <sheetFormatPr defaultRowHeight="15" x14ac:dyDescent="0.25"/>
  <cols>
    <col min="1" max="1" width="3.28515625" customWidth="1"/>
    <col min="2" max="2" width="35.85546875" customWidth="1"/>
    <col min="3" max="5" width="10" customWidth="1"/>
    <col min="6" max="6" width="2.140625" customWidth="1"/>
    <col min="10" max="10" width="4.28515625" customWidth="1"/>
  </cols>
  <sheetData>
    <row r="1" spans="2:9" ht="12.75" customHeight="1" x14ac:dyDescent="0.25">
      <c r="B1" s="793" t="s">
        <v>0</v>
      </c>
      <c r="C1" s="794" t="s">
        <v>1</v>
      </c>
      <c r="D1" s="794"/>
      <c r="E1" s="794"/>
      <c r="F1" s="1"/>
      <c r="G1" s="794" t="s">
        <v>2</v>
      </c>
      <c r="H1" s="794"/>
      <c r="I1" s="794"/>
    </row>
    <row r="2" spans="2:9" ht="12.75" customHeight="1" x14ac:dyDescent="0.25">
      <c r="B2" s="793"/>
      <c r="C2" s="2" t="s">
        <v>3</v>
      </c>
      <c r="D2" s="2" t="s">
        <v>4</v>
      </c>
      <c r="E2" s="2"/>
      <c r="F2" s="3"/>
      <c r="G2" s="2" t="s">
        <v>3</v>
      </c>
      <c r="H2" s="2" t="s">
        <v>4</v>
      </c>
      <c r="I2" s="4"/>
    </row>
    <row r="3" spans="2:9" ht="12.75" customHeight="1" x14ac:dyDescent="0.25">
      <c r="B3" s="5"/>
      <c r="C3" s="6" t="s">
        <v>5</v>
      </c>
      <c r="D3" s="7" t="s">
        <v>5</v>
      </c>
      <c r="E3" s="8" t="s">
        <v>6</v>
      </c>
      <c r="F3" s="9"/>
      <c r="G3" s="6" t="s">
        <v>5</v>
      </c>
      <c r="H3" s="6" t="s">
        <v>5</v>
      </c>
      <c r="I3" s="8" t="s">
        <v>6</v>
      </c>
    </row>
    <row r="4" spans="2:9" ht="12.75" customHeight="1" x14ac:dyDescent="0.25">
      <c r="B4" s="10" t="s">
        <v>7</v>
      </c>
      <c r="C4" s="11">
        <v>19089.914000000001</v>
      </c>
      <c r="D4" s="12">
        <v>19709.712</v>
      </c>
      <c r="E4" s="12">
        <v>-3.1456113647894499</v>
      </c>
      <c r="F4" s="7"/>
      <c r="G4" s="11">
        <v>20191</v>
      </c>
      <c r="H4" s="12">
        <v>20267</v>
      </c>
      <c r="I4" s="12">
        <v>0</v>
      </c>
    </row>
    <row r="5" spans="2:9" ht="12.75" customHeight="1" x14ac:dyDescent="0.25">
      <c r="B5" s="13" t="s">
        <v>8</v>
      </c>
      <c r="C5" s="14">
        <v>-1468</v>
      </c>
      <c r="D5" s="15">
        <v>-1595</v>
      </c>
      <c r="E5" s="15">
        <v>7.9623824451410696</v>
      </c>
      <c r="F5" s="7"/>
      <c r="G5" s="14">
        <v>-1468</v>
      </c>
      <c r="H5" s="15">
        <v>-1595</v>
      </c>
      <c r="I5" s="15">
        <v>7.9623824451410696</v>
      </c>
    </row>
    <row r="6" spans="2:9" ht="12.75" customHeight="1" x14ac:dyDescent="0.25">
      <c r="B6" s="16" t="s">
        <v>9</v>
      </c>
      <c r="C6" s="17">
        <v>17621.914000000001</v>
      </c>
      <c r="D6" s="18">
        <v>18114.712</v>
      </c>
      <c r="E6" s="18">
        <v>-2.7215015180789401</v>
      </c>
      <c r="F6" s="19"/>
      <c r="G6" s="17">
        <v>18723</v>
      </c>
      <c r="H6" s="18">
        <v>18672</v>
      </c>
      <c r="I6" s="18">
        <v>0</v>
      </c>
    </row>
    <row r="7" spans="2:9" ht="12.75" customHeight="1" x14ac:dyDescent="0.25">
      <c r="B7" s="20" t="s">
        <v>10</v>
      </c>
      <c r="C7" s="14">
        <v>-11654</v>
      </c>
      <c r="D7" s="15">
        <v>-12051</v>
      </c>
      <c r="E7" s="15">
        <v>3.2943324205460098</v>
      </c>
      <c r="F7" s="7"/>
      <c r="G7" s="14">
        <v>-11228</v>
      </c>
      <c r="H7" s="15">
        <v>-12051</v>
      </c>
      <c r="I7" s="15">
        <v>6.8293087710563398</v>
      </c>
    </row>
    <row r="8" spans="2:9" ht="12.75" customHeight="1" x14ac:dyDescent="0.25">
      <c r="B8" s="20" t="s">
        <v>11</v>
      </c>
      <c r="C8" s="14">
        <v>-272.19211249476598</v>
      </c>
      <c r="D8" s="15">
        <v>-309.27257762892498</v>
      </c>
      <c r="E8" s="15">
        <v>11.9741100323625</v>
      </c>
      <c r="F8" s="7"/>
      <c r="G8" s="14">
        <v>-2664.1288883744801</v>
      </c>
      <c r="H8" s="15">
        <v>-1719</v>
      </c>
      <c r="I8" s="15">
        <v>-54.973821989528801</v>
      </c>
    </row>
    <row r="9" spans="2:9" ht="12.75" customHeight="1" x14ac:dyDescent="0.25">
      <c r="B9" s="21" t="s">
        <v>12</v>
      </c>
      <c r="C9" s="22">
        <v>-11926</v>
      </c>
      <c r="D9" s="18">
        <v>-12360</v>
      </c>
      <c r="E9" s="18">
        <v>3.5113268608414199</v>
      </c>
      <c r="F9" s="23"/>
      <c r="G9" s="17">
        <v>-13892</v>
      </c>
      <c r="H9" s="18">
        <v>-13770</v>
      </c>
      <c r="I9" s="18">
        <v>-0.885984023238925</v>
      </c>
    </row>
    <row r="10" spans="2:9" ht="12.75" customHeight="1" x14ac:dyDescent="0.25">
      <c r="B10" s="20" t="s">
        <v>13</v>
      </c>
      <c r="C10" s="24">
        <v>-539.22809655589197</v>
      </c>
      <c r="D10" s="25">
        <v>-826.292532681804</v>
      </c>
      <c r="E10" s="15">
        <v>34.745762711864401</v>
      </c>
      <c r="F10" s="7"/>
      <c r="G10" s="24">
        <v>-539.22809655589197</v>
      </c>
      <c r="H10" s="15">
        <v>-826.292532681804</v>
      </c>
      <c r="I10" s="15">
        <v>34.745762711864401</v>
      </c>
    </row>
    <row r="11" spans="2:9" ht="12.75" customHeight="1" x14ac:dyDescent="0.25">
      <c r="B11" s="21" t="s">
        <v>14</v>
      </c>
      <c r="C11" s="17">
        <v>-12465.4632241203</v>
      </c>
      <c r="D11" s="18">
        <v>-13186</v>
      </c>
      <c r="E11" s="18">
        <v>5.4679205217655102</v>
      </c>
      <c r="F11" s="23"/>
      <c r="G11" s="17">
        <v>-14431</v>
      </c>
      <c r="H11" s="18">
        <v>-14596</v>
      </c>
      <c r="I11" s="18">
        <v>1.1304466977254</v>
      </c>
    </row>
    <row r="12" spans="2:9" ht="12.75" customHeight="1" x14ac:dyDescent="0.25">
      <c r="B12" s="20" t="s">
        <v>64</v>
      </c>
      <c r="C12" s="24">
        <v>-0.55000000000001104</v>
      </c>
      <c r="D12" s="25">
        <v>10</v>
      </c>
      <c r="E12" s="15"/>
      <c r="F12" s="7"/>
      <c r="G12" s="24">
        <v>-317</v>
      </c>
      <c r="H12" s="15">
        <v>-354</v>
      </c>
      <c r="I12" s="15">
        <v>10.4519774011299</v>
      </c>
    </row>
    <row r="13" spans="2:9" ht="12.75" customHeight="1" x14ac:dyDescent="0.25">
      <c r="B13" s="21" t="s">
        <v>16</v>
      </c>
      <c r="C13" s="17">
        <v>5155.9007758797097</v>
      </c>
      <c r="D13" s="18">
        <v>4938.7120000000004</v>
      </c>
      <c r="E13" s="18">
        <v>4.3936019437132998</v>
      </c>
      <c r="F13" s="23"/>
      <c r="G13" s="17">
        <v>3975</v>
      </c>
      <c r="H13" s="18">
        <v>3722</v>
      </c>
      <c r="I13" s="18">
        <v>6.7974207415368104</v>
      </c>
    </row>
    <row r="14" spans="2:9" ht="12.75" customHeight="1" x14ac:dyDescent="0.25">
      <c r="B14" s="20" t="s">
        <v>17</v>
      </c>
      <c r="C14" s="14">
        <v>-1481</v>
      </c>
      <c r="D14" s="15">
        <v>-1630</v>
      </c>
      <c r="E14" s="15">
        <v>9.1411042944785308</v>
      </c>
      <c r="F14" s="7"/>
      <c r="G14" s="14">
        <v>-1214</v>
      </c>
      <c r="H14" s="15">
        <v>-1496</v>
      </c>
      <c r="I14" s="15">
        <v>18.850267379679099</v>
      </c>
    </row>
    <row r="15" spans="2:9" ht="12.75" customHeight="1" x14ac:dyDescent="0.25">
      <c r="B15" s="21" t="s">
        <v>18</v>
      </c>
      <c r="C15" s="17">
        <v>3675.0495022489899</v>
      </c>
      <c r="D15" s="18">
        <v>3308.76880157191</v>
      </c>
      <c r="E15" s="18">
        <v>11.060743427017201</v>
      </c>
      <c r="F15" s="23"/>
      <c r="G15" s="17">
        <v>2761</v>
      </c>
      <c r="H15" s="18">
        <v>2226</v>
      </c>
      <c r="I15" s="18">
        <v>24.0341419586703</v>
      </c>
    </row>
    <row r="16" spans="2:9" ht="12.75" customHeight="1" x14ac:dyDescent="0.25">
      <c r="B16" s="20" t="s">
        <v>19</v>
      </c>
      <c r="C16" s="14">
        <v>-495</v>
      </c>
      <c r="D16" s="15">
        <v>-551</v>
      </c>
      <c r="E16" s="15">
        <v>10.1633393829401</v>
      </c>
      <c r="F16" s="7"/>
      <c r="G16" s="14">
        <v>-495</v>
      </c>
      <c r="H16" s="15">
        <v>-551</v>
      </c>
      <c r="I16" s="15">
        <v>10.1633393829401</v>
      </c>
    </row>
    <row r="17" spans="2:9" ht="12.75" customHeight="1" x14ac:dyDescent="0.25">
      <c r="B17" s="20" t="s">
        <v>173</v>
      </c>
      <c r="C17" s="14">
        <v>-237.92149917</v>
      </c>
      <c r="D17" s="15">
        <v>-169.52492592999999</v>
      </c>
      <c r="E17" s="15">
        <v>-40</v>
      </c>
      <c r="F17" s="7"/>
      <c r="G17" s="14">
        <v>-237.92149917</v>
      </c>
      <c r="H17" s="15">
        <v>-170</v>
      </c>
      <c r="I17" s="15">
        <v>-40</v>
      </c>
    </row>
    <row r="18" spans="2:9" ht="12.75" customHeight="1" x14ac:dyDescent="0.25">
      <c r="B18" s="21" t="s">
        <v>20</v>
      </c>
      <c r="C18" s="17">
        <v>2942.0980030789901</v>
      </c>
      <c r="D18" s="18">
        <v>2588.24880157191</v>
      </c>
      <c r="E18" s="18">
        <v>13.6785162287481</v>
      </c>
      <c r="F18" s="23"/>
      <c r="G18" s="17">
        <v>2028.04850083</v>
      </c>
      <c r="H18" s="18">
        <v>1505.48</v>
      </c>
      <c r="I18" s="18">
        <v>34.750830564784103</v>
      </c>
    </row>
    <row r="19" spans="2:9" ht="12.75" customHeight="1" x14ac:dyDescent="0.25">
      <c r="B19" s="26"/>
      <c r="C19" s="27"/>
      <c r="D19" s="19"/>
      <c r="E19" s="28"/>
      <c r="F19" s="19"/>
      <c r="G19" s="19"/>
      <c r="H19" s="19"/>
      <c r="I19" s="19"/>
    </row>
    <row r="20" spans="2:9" ht="12.75" customHeight="1" x14ac:dyDescent="0.25">
      <c r="B20" s="29" t="s">
        <v>21</v>
      </c>
      <c r="C20" s="27"/>
      <c r="D20" s="19"/>
      <c r="E20" s="30"/>
      <c r="F20" s="19"/>
      <c r="G20" s="19"/>
      <c r="H20" s="31"/>
      <c r="I20" s="32"/>
    </row>
    <row r="21" spans="2:9" ht="12.75" customHeight="1" x14ac:dyDescent="0.25">
      <c r="B21" s="33" t="s">
        <v>22</v>
      </c>
      <c r="C21" s="34">
        <v>8.3000000000000004E-2</v>
      </c>
      <c r="D21" s="35">
        <v>7.3803434076311999E-2</v>
      </c>
      <c r="E21" s="36"/>
      <c r="F21" s="19"/>
      <c r="G21" s="34">
        <v>5.8141003760703802E-2</v>
      </c>
      <c r="H21" s="37">
        <v>4.4086317865905097E-2</v>
      </c>
      <c r="I21" s="36"/>
    </row>
    <row r="22" spans="2:9" ht="12.75" customHeight="1" x14ac:dyDescent="0.25">
      <c r="B22" s="33" t="s">
        <v>23</v>
      </c>
      <c r="C22" s="38">
        <v>48073.643065619101</v>
      </c>
      <c r="D22" s="39">
        <v>47415.114414383897</v>
      </c>
      <c r="E22" s="36"/>
      <c r="F22" s="19"/>
      <c r="G22" s="38">
        <v>47613.1102449768</v>
      </c>
      <c r="H22" s="39">
        <v>46629.127470483902</v>
      </c>
      <c r="I22" s="36"/>
    </row>
    <row r="23" spans="2:9" ht="12.75" customHeight="1" x14ac:dyDescent="0.25">
      <c r="B23" s="33" t="s">
        <v>24</v>
      </c>
      <c r="C23" s="40">
        <v>7.0999999999999994E-2</v>
      </c>
      <c r="D23" s="41">
        <v>6.3357289618517401E-2</v>
      </c>
      <c r="E23" s="36"/>
      <c r="F23" s="19"/>
      <c r="G23" s="40">
        <v>4.9557259496058603E-2</v>
      </c>
      <c r="H23" s="42">
        <v>3.7756257016050503E-2</v>
      </c>
      <c r="I23" s="36"/>
    </row>
    <row r="24" spans="2:9" ht="12.75" customHeight="1" x14ac:dyDescent="0.25">
      <c r="B24" s="33" t="s">
        <v>25</v>
      </c>
      <c r="C24" s="38">
        <v>56320.643931753402</v>
      </c>
      <c r="D24" s="43">
        <v>55232.764721677799</v>
      </c>
      <c r="E24" s="36"/>
      <c r="F24" s="19"/>
      <c r="G24" s="38">
        <v>55860.111111111102</v>
      </c>
      <c r="H24" s="44">
        <v>54446.777777777803</v>
      </c>
      <c r="I24" s="36"/>
    </row>
    <row r="25" spans="2:9" ht="12.75" customHeight="1" x14ac:dyDescent="0.25">
      <c r="B25" s="33" t="s">
        <v>26</v>
      </c>
      <c r="C25" s="45">
        <v>0.65298687171248104</v>
      </c>
      <c r="D25" s="46">
        <v>0.66901028284938902</v>
      </c>
      <c r="E25" s="47"/>
      <c r="F25" s="19"/>
      <c r="G25" s="45">
        <v>0.71472438215046297</v>
      </c>
      <c r="H25" s="48">
        <v>0.72018552326441998</v>
      </c>
      <c r="I25" s="47"/>
    </row>
    <row r="26" spans="2:9" ht="12.75" customHeight="1" x14ac:dyDescent="0.25">
      <c r="B26" s="33" t="s">
        <v>27</v>
      </c>
      <c r="C26" s="49">
        <v>39.768498834200898</v>
      </c>
      <c r="D26" s="50">
        <v>43</v>
      </c>
      <c r="E26" s="51"/>
      <c r="F26" s="19"/>
      <c r="G26" s="49">
        <v>39.768498834200898</v>
      </c>
      <c r="H26" s="50">
        <v>43</v>
      </c>
      <c r="I26" s="51"/>
    </row>
    <row r="27" spans="2:9" ht="12.75" customHeight="1" x14ac:dyDescent="0.25">
      <c r="B27" s="29"/>
      <c r="C27" s="19"/>
      <c r="D27" s="19"/>
      <c r="E27" s="30"/>
      <c r="F27" s="19"/>
      <c r="G27" s="52"/>
      <c r="H27" s="52"/>
      <c r="I27" s="32"/>
    </row>
    <row r="28" spans="2:9" ht="12.75" customHeight="1" x14ac:dyDescent="0.25">
      <c r="B28" s="33" t="s">
        <v>28</v>
      </c>
      <c r="C28" s="53">
        <v>17.9230664854773</v>
      </c>
      <c r="D28" s="54">
        <v>16.0829889082876</v>
      </c>
      <c r="E28" s="52"/>
      <c r="F28" s="19"/>
      <c r="G28" s="53">
        <v>12.444413361285701</v>
      </c>
      <c r="H28" s="54">
        <v>9.4478829928056101</v>
      </c>
      <c r="I28" s="36"/>
    </row>
    <row r="29" spans="2:9" ht="12.75" customHeight="1" x14ac:dyDescent="0.25">
      <c r="B29" s="33" t="s">
        <v>29</v>
      </c>
      <c r="C29" s="49" t="s">
        <v>364</v>
      </c>
      <c r="D29" s="55">
        <v>3</v>
      </c>
      <c r="E29" s="52"/>
      <c r="F29" s="19"/>
      <c r="G29" s="49" t="s">
        <v>364</v>
      </c>
      <c r="H29" s="55">
        <v>3</v>
      </c>
      <c r="I29" s="52"/>
    </row>
    <row r="30" spans="2:9" ht="12.75" customHeight="1" x14ac:dyDescent="0.25">
      <c r="B30" s="33" t="s">
        <v>30</v>
      </c>
      <c r="C30" s="52"/>
      <c r="D30" s="52"/>
      <c r="E30" s="52"/>
      <c r="F30" s="52"/>
      <c r="G30" s="52"/>
      <c r="H30" s="52"/>
      <c r="I30" s="52"/>
    </row>
    <row r="31" spans="2:9" ht="12.75" customHeight="1" x14ac:dyDescent="0.25">
      <c r="B31" s="56" t="s">
        <v>31</v>
      </c>
      <c r="C31" s="32"/>
      <c r="D31" s="32"/>
      <c r="E31" s="32"/>
      <c r="F31" s="57"/>
      <c r="G31" s="32" t="s">
        <v>3</v>
      </c>
      <c r="H31" s="32" t="s">
        <v>32</v>
      </c>
      <c r="I31" s="32"/>
    </row>
    <row r="32" spans="2:9" ht="12.75" customHeight="1" x14ac:dyDescent="0.25">
      <c r="B32" s="10" t="s">
        <v>33</v>
      </c>
      <c r="C32" s="58"/>
      <c r="D32" s="58"/>
      <c r="E32" s="58"/>
      <c r="F32" s="59"/>
      <c r="G32" s="60" t="s">
        <v>34</v>
      </c>
      <c r="H32" s="61">
        <v>279</v>
      </c>
      <c r="I32" s="62"/>
    </row>
    <row r="33" spans="2:9" ht="12.75" customHeight="1" x14ac:dyDescent="0.25">
      <c r="B33" s="33" t="s">
        <v>35</v>
      </c>
      <c r="C33" s="63"/>
      <c r="D33" s="63"/>
      <c r="E33" s="63"/>
      <c r="F33" s="62"/>
      <c r="G33" s="64">
        <v>337.41151370987899</v>
      </c>
      <c r="H33" s="62">
        <v>328</v>
      </c>
      <c r="I33" s="62"/>
    </row>
    <row r="34" spans="2:9" ht="12.75" customHeight="1" x14ac:dyDescent="0.25">
      <c r="B34" s="65" t="s">
        <v>36</v>
      </c>
      <c r="C34" s="66"/>
      <c r="D34" s="66"/>
      <c r="E34" s="66"/>
      <c r="F34" s="67"/>
      <c r="G34" s="68">
        <v>1141000.0000002601</v>
      </c>
      <c r="H34" s="69">
        <v>1139000</v>
      </c>
      <c r="I34" s="70"/>
    </row>
    <row r="35" spans="2:9" ht="12.75" customHeight="1" x14ac:dyDescent="0.25">
      <c r="B35" s="33" t="s">
        <v>30</v>
      </c>
      <c r="C35" s="52"/>
      <c r="D35" s="52"/>
      <c r="E35" s="52"/>
      <c r="F35" s="52"/>
      <c r="G35" s="52"/>
      <c r="H35" s="52"/>
      <c r="I35" s="52"/>
    </row>
    <row r="36" spans="2:9" ht="12.75" customHeight="1" x14ac:dyDescent="0.25">
      <c r="B36" s="56" t="s">
        <v>37</v>
      </c>
      <c r="C36" s="57"/>
      <c r="D36" s="57"/>
      <c r="E36" s="57"/>
      <c r="F36" s="57"/>
      <c r="G36" s="32" t="s">
        <v>3</v>
      </c>
      <c r="H36" s="32" t="s">
        <v>32</v>
      </c>
      <c r="I36" s="32"/>
    </row>
    <row r="37" spans="2:9" ht="12.75" customHeight="1" x14ac:dyDescent="0.25">
      <c r="B37" s="21" t="s">
        <v>38</v>
      </c>
      <c r="C37" s="58"/>
      <c r="D37" s="58"/>
      <c r="E37" s="58"/>
      <c r="F37" s="59"/>
      <c r="G37" s="62"/>
      <c r="H37" s="62"/>
      <c r="I37" s="62"/>
    </row>
    <row r="38" spans="2:9" ht="12.75" customHeight="1" x14ac:dyDescent="0.25">
      <c r="B38" s="33" t="s">
        <v>39</v>
      </c>
      <c r="C38" s="36"/>
      <c r="D38" s="36"/>
      <c r="E38" s="36"/>
      <c r="F38" s="71"/>
      <c r="G38" s="72">
        <v>0.11105116900000001</v>
      </c>
      <c r="H38" s="71">
        <v>0.111</v>
      </c>
      <c r="I38" s="41"/>
    </row>
    <row r="39" spans="2:9" ht="12.75" customHeight="1" x14ac:dyDescent="0.25">
      <c r="B39" s="33" t="s">
        <v>40</v>
      </c>
      <c r="C39" s="36"/>
      <c r="D39" s="36"/>
      <c r="E39" s="36"/>
      <c r="F39" s="71"/>
      <c r="G39" s="73">
        <v>42405</v>
      </c>
      <c r="H39" s="74">
        <v>42000</v>
      </c>
      <c r="I39" s="75"/>
    </row>
    <row r="40" spans="2:9" ht="12.75" customHeight="1" x14ac:dyDescent="0.25">
      <c r="B40" s="33" t="s">
        <v>41</v>
      </c>
      <c r="C40" s="36"/>
      <c r="D40" s="36"/>
      <c r="E40" s="36"/>
      <c r="F40" s="71"/>
      <c r="G40" s="73">
        <v>47859</v>
      </c>
      <c r="H40" s="74">
        <v>46500</v>
      </c>
      <c r="I40" s="75"/>
    </row>
    <row r="41" spans="2:9" ht="12.75" customHeight="1" x14ac:dyDescent="0.25">
      <c r="B41" s="33" t="s">
        <v>42</v>
      </c>
      <c r="C41" s="66"/>
      <c r="D41" s="66"/>
      <c r="E41" s="66"/>
      <c r="F41" s="67"/>
      <c r="G41" s="76">
        <v>381851</v>
      </c>
      <c r="H41" s="69">
        <v>377000</v>
      </c>
      <c r="I41" s="77"/>
    </row>
    <row r="42" spans="2:9" ht="12.75" customHeight="1" x14ac:dyDescent="0.25">
      <c r="B42" s="65" t="s">
        <v>43</v>
      </c>
      <c r="C42" s="66"/>
      <c r="D42" s="66"/>
      <c r="E42" s="66"/>
      <c r="F42" s="67"/>
      <c r="G42" s="78">
        <v>4.1944784999999998E-2</v>
      </c>
      <c r="H42" s="41">
        <v>4.1000000000000002E-2</v>
      </c>
      <c r="I42" s="41"/>
    </row>
    <row r="43" spans="2:9" ht="12.75" customHeight="1" x14ac:dyDescent="0.25">
      <c r="B43" s="65" t="s">
        <v>30</v>
      </c>
      <c r="C43" s="52"/>
      <c r="D43" s="52"/>
      <c r="E43" s="52"/>
      <c r="F43" s="52"/>
      <c r="G43" s="52"/>
      <c r="H43" s="52"/>
      <c r="I43" s="52"/>
    </row>
    <row r="44" spans="2:9" ht="12.75" customHeight="1" x14ac:dyDescent="0.25">
      <c r="B44" s="56" t="s">
        <v>44</v>
      </c>
      <c r="C44" s="79"/>
      <c r="D44" s="79"/>
      <c r="E44" s="79"/>
      <c r="F44" s="80"/>
      <c r="G44" s="32" t="s">
        <v>3</v>
      </c>
      <c r="H44" s="32" t="s">
        <v>32</v>
      </c>
      <c r="I44" s="19"/>
    </row>
    <row r="45" spans="2:9" ht="12.75" customHeight="1" x14ac:dyDescent="0.25">
      <c r="B45" s="10" t="s">
        <v>45</v>
      </c>
      <c r="C45" s="81"/>
      <c r="D45" s="81"/>
      <c r="E45" s="81"/>
      <c r="F45" s="82"/>
      <c r="G45" s="83">
        <v>142</v>
      </c>
      <c r="H45" s="84">
        <v>145</v>
      </c>
      <c r="I45" s="85"/>
    </row>
    <row r="46" spans="2:9" ht="12.75" customHeight="1" x14ac:dyDescent="0.25">
      <c r="B46" s="33" t="s">
        <v>46</v>
      </c>
      <c r="C46" s="79"/>
      <c r="D46" s="79"/>
      <c r="E46" s="79"/>
      <c r="F46" s="80"/>
      <c r="G46" s="86">
        <v>1.18</v>
      </c>
      <c r="H46" s="80">
        <v>1.21</v>
      </c>
      <c r="I46" s="47"/>
    </row>
    <row r="47" spans="2:9" ht="12.75" customHeight="1" x14ac:dyDescent="0.25">
      <c r="B47" s="33" t="s">
        <v>47</v>
      </c>
      <c r="C47" s="79"/>
      <c r="D47" s="79"/>
      <c r="E47" s="79"/>
      <c r="F47" s="80"/>
      <c r="G47" s="86">
        <v>0.88</v>
      </c>
      <c r="H47" s="80">
        <v>0.88</v>
      </c>
      <c r="I47" s="47"/>
    </row>
    <row r="48" spans="2:9" ht="12.75" customHeight="1" x14ac:dyDescent="0.25">
      <c r="B48" s="33"/>
      <c r="C48" s="79"/>
      <c r="D48" s="79"/>
      <c r="E48" s="79"/>
      <c r="F48" s="80"/>
      <c r="G48" s="87"/>
      <c r="H48" s="87"/>
      <c r="I48" s="87"/>
    </row>
    <row r="49" spans="2:9" ht="12.75" customHeight="1" x14ac:dyDescent="0.25">
      <c r="B49" s="88" t="s">
        <v>48</v>
      </c>
      <c r="C49" s="88"/>
      <c r="D49" s="88"/>
      <c r="E49" s="89" t="s">
        <v>49</v>
      </c>
      <c r="F49" s="90" t="s">
        <v>49</v>
      </c>
      <c r="G49" s="91" t="s">
        <v>3</v>
      </c>
      <c r="H49" s="91" t="s">
        <v>4</v>
      </c>
      <c r="I49" s="32"/>
    </row>
    <row r="50" spans="2:9" ht="12.75" customHeight="1" x14ac:dyDescent="0.25">
      <c r="B50" s="21" t="s">
        <v>50</v>
      </c>
      <c r="C50" s="92" t="s">
        <v>49</v>
      </c>
      <c r="D50" s="92" t="s">
        <v>30</v>
      </c>
      <c r="E50" s="92" t="s">
        <v>49</v>
      </c>
      <c r="F50" s="93"/>
      <c r="G50" s="17">
        <v>5155.9007758797097</v>
      </c>
      <c r="H50" s="18">
        <v>4938.7120000000004</v>
      </c>
      <c r="I50" s="92"/>
    </row>
    <row r="51" spans="2:9" ht="12.75" customHeight="1" x14ac:dyDescent="0.25">
      <c r="B51" s="94" t="s">
        <v>51</v>
      </c>
      <c r="C51" s="94" t="s">
        <v>49</v>
      </c>
      <c r="D51" s="95" t="s">
        <v>30</v>
      </c>
      <c r="E51" s="95" t="s">
        <v>49</v>
      </c>
      <c r="F51" s="96"/>
      <c r="G51" s="14">
        <v>605.11599999999999</v>
      </c>
      <c r="H51" s="15">
        <v>96.287999999999997</v>
      </c>
      <c r="I51" s="97"/>
    </row>
    <row r="52" spans="2:9" ht="12.75" customHeight="1" x14ac:dyDescent="0.25">
      <c r="B52" s="95" t="s">
        <v>52</v>
      </c>
      <c r="C52" s="94" t="s">
        <v>49</v>
      </c>
      <c r="D52" s="95" t="s">
        <v>30</v>
      </c>
      <c r="E52" s="95" t="s">
        <v>49</v>
      </c>
      <c r="F52" s="96"/>
      <c r="G52" s="14">
        <v>495.97</v>
      </c>
      <c r="H52" s="98">
        <v>461</v>
      </c>
      <c r="I52" s="97"/>
    </row>
    <row r="53" spans="2:9" ht="12.75" customHeight="1" x14ac:dyDescent="0.25">
      <c r="B53" s="795" t="s">
        <v>53</v>
      </c>
      <c r="C53" s="795"/>
      <c r="D53" s="795"/>
      <c r="E53" s="95"/>
      <c r="F53" s="96"/>
      <c r="G53" s="14">
        <v>429</v>
      </c>
      <c r="H53" s="98">
        <v>0</v>
      </c>
      <c r="I53" s="97"/>
    </row>
    <row r="54" spans="2:9" ht="12.75" customHeight="1" x14ac:dyDescent="0.25">
      <c r="B54" s="796" t="s">
        <v>54</v>
      </c>
      <c r="C54" s="796"/>
      <c r="D54" s="796"/>
      <c r="E54" s="796"/>
      <c r="F54" s="96"/>
      <c r="G54" s="14">
        <v>-1322</v>
      </c>
      <c r="H54" s="98">
        <v>-910</v>
      </c>
      <c r="I54" s="97"/>
    </row>
    <row r="55" spans="2:9" ht="12.75" customHeight="1" x14ac:dyDescent="0.25">
      <c r="B55" s="797" t="s">
        <v>55</v>
      </c>
      <c r="C55" s="797"/>
      <c r="D55" s="797"/>
      <c r="E55" s="797"/>
      <c r="F55" s="96"/>
      <c r="G55" s="14">
        <v>-1070</v>
      </c>
      <c r="H55" s="98">
        <v>-500</v>
      </c>
      <c r="I55" s="97"/>
    </row>
    <row r="56" spans="2:9" ht="12.75" customHeight="1" x14ac:dyDescent="0.25">
      <c r="B56" s="792" t="s">
        <v>56</v>
      </c>
      <c r="C56" s="792"/>
      <c r="D56" s="792"/>
      <c r="E56" s="792"/>
      <c r="F56" s="96"/>
      <c r="G56" s="14">
        <v>-319.05</v>
      </c>
      <c r="H56" s="15">
        <v>-364</v>
      </c>
      <c r="I56" s="97"/>
    </row>
    <row r="57" spans="2:9" ht="12.75" customHeight="1" x14ac:dyDescent="0.25">
      <c r="B57" s="21" t="s">
        <v>57</v>
      </c>
      <c r="C57" s="92" t="s">
        <v>49</v>
      </c>
      <c r="D57" s="92" t="s">
        <v>30</v>
      </c>
      <c r="E57" s="92" t="s">
        <v>49</v>
      </c>
      <c r="F57" s="93"/>
      <c r="G57" s="17">
        <v>3975</v>
      </c>
      <c r="H57" s="18">
        <v>3722</v>
      </c>
      <c r="I57" s="92"/>
    </row>
  </sheetData>
  <mergeCells count="7">
    <mergeCell ref="B56:E56"/>
    <mergeCell ref="B1:B2"/>
    <mergeCell ref="C1:E1"/>
    <mergeCell ref="G1:I1"/>
    <mergeCell ref="B53:D53"/>
    <mergeCell ref="B54:E54"/>
    <mergeCell ref="B55:E55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showGridLines="0" zoomScaleNormal="100" zoomScaleSheetLayoutView="100" workbookViewId="0"/>
  </sheetViews>
  <sheetFormatPr defaultRowHeight="15" x14ac:dyDescent="0.25"/>
  <cols>
    <col min="1" max="1" width="2.8554687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4.28515625" customWidth="1"/>
  </cols>
  <sheetData>
    <row r="1" spans="2:12" ht="12.75" customHeight="1" x14ac:dyDescent="0.25">
      <c r="B1" s="804" t="s">
        <v>148</v>
      </c>
      <c r="C1" s="133" t="s">
        <v>149</v>
      </c>
      <c r="D1" s="300" t="s">
        <v>150</v>
      </c>
      <c r="E1" s="301" t="s">
        <v>151</v>
      </c>
      <c r="F1" s="806"/>
      <c r="G1" s="301" t="s">
        <v>152</v>
      </c>
      <c r="H1" s="301" t="s">
        <v>153</v>
      </c>
      <c r="I1" s="301" t="s">
        <v>154</v>
      </c>
      <c r="J1" s="301" t="s">
        <v>155</v>
      </c>
      <c r="K1" s="807"/>
      <c r="L1" s="301" t="s">
        <v>156</v>
      </c>
    </row>
    <row r="2" spans="2:12" ht="12.75" customHeight="1" x14ac:dyDescent="0.25">
      <c r="B2" s="805"/>
      <c r="C2" s="302" t="s">
        <v>5</v>
      </c>
      <c r="D2" s="303" t="s">
        <v>5</v>
      </c>
      <c r="E2" s="303" t="s">
        <v>5</v>
      </c>
      <c r="F2" s="806"/>
      <c r="G2" s="303" t="s">
        <v>5</v>
      </c>
      <c r="H2" s="303" t="s">
        <v>5</v>
      </c>
      <c r="I2" s="303" t="s">
        <v>5</v>
      </c>
      <c r="J2" s="303" t="s">
        <v>5</v>
      </c>
      <c r="K2" s="807"/>
      <c r="L2" s="303" t="s">
        <v>5</v>
      </c>
    </row>
    <row r="3" spans="2:12" ht="12.75" customHeight="1" x14ac:dyDescent="0.25">
      <c r="B3" s="304" t="s">
        <v>157</v>
      </c>
      <c r="C3" s="289"/>
      <c r="D3" s="305"/>
      <c r="E3" s="305"/>
      <c r="F3" s="293"/>
      <c r="G3" s="306"/>
      <c r="H3" s="306"/>
      <c r="I3" s="306"/>
      <c r="J3" s="306"/>
      <c r="K3" s="146"/>
      <c r="L3" s="306"/>
    </row>
    <row r="4" spans="2:12" ht="12.75" customHeight="1" x14ac:dyDescent="0.25">
      <c r="B4" s="199" t="s">
        <v>158</v>
      </c>
      <c r="C4" s="307">
        <v>6107.7150000000001</v>
      </c>
      <c r="D4" s="308">
        <v>6551.9790000000003</v>
      </c>
      <c r="E4" s="308">
        <v>6430.22</v>
      </c>
      <c r="F4" s="15"/>
      <c r="G4" s="308">
        <v>6018.2964769999999</v>
      </c>
      <c r="H4" s="307">
        <v>6377.7120000000004</v>
      </c>
      <c r="I4" s="308">
        <v>6682.0742</v>
      </c>
      <c r="J4" s="308">
        <v>6649.9258</v>
      </c>
      <c r="K4" s="15"/>
      <c r="L4" s="308">
        <v>6639.09</v>
      </c>
    </row>
    <row r="5" spans="2:12" ht="12.75" customHeight="1" x14ac:dyDescent="0.25">
      <c r="B5" s="309" t="s">
        <v>61</v>
      </c>
      <c r="C5" s="310">
        <v>-495</v>
      </c>
      <c r="D5" s="311">
        <v>-496</v>
      </c>
      <c r="E5" s="311">
        <v>-477</v>
      </c>
      <c r="F5" s="15"/>
      <c r="G5" s="311">
        <v>-573</v>
      </c>
      <c r="H5" s="310">
        <v>-509</v>
      </c>
      <c r="I5" s="311">
        <v>-538</v>
      </c>
      <c r="J5" s="311">
        <v>-548</v>
      </c>
      <c r="K5" s="15"/>
      <c r="L5" s="311">
        <v>-718.00000000000102</v>
      </c>
    </row>
    <row r="6" spans="2:12" ht="12.75" customHeight="1" x14ac:dyDescent="0.25">
      <c r="B6" s="312" t="s">
        <v>159</v>
      </c>
      <c r="C6" s="313">
        <v>5612.7150000000001</v>
      </c>
      <c r="D6" s="314">
        <v>6055.9790000000003</v>
      </c>
      <c r="E6" s="314">
        <v>5953.22</v>
      </c>
      <c r="F6" s="321"/>
      <c r="G6" s="314">
        <v>5445.2964769999999</v>
      </c>
      <c r="H6" s="313">
        <v>5868.7120000000004</v>
      </c>
      <c r="I6" s="314">
        <v>6144.0742</v>
      </c>
      <c r="J6" s="314">
        <v>6101.9258</v>
      </c>
      <c r="K6" s="321"/>
      <c r="L6" s="314">
        <v>5921.09</v>
      </c>
    </row>
    <row r="7" spans="2:12" ht="12.75" customHeight="1" x14ac:dyDescent="0.25">
      <c r="B7" s="199" t="s">
        <v>63</v>
      </c>
      <c r="C7" s="307">
        <v>-3842</v>
      </c>
      <c r="D7" s="308">
        <v>-3897</v>
      </c>
      <c r="E7" s="308">
        <v>-3915</v>
      </c>
      <c r="F7" s="15"/>
      <c r="G7" s="308">
        <v>-3942</v>
      </c>
      <c r="H7" s="307">
        <v>-3879</v>
      </c>
      <c r="I7" s="308">
        <v>-4042</v>
      </c>
      <c r="J7" s="308">
        <v>-4130</v>
      </c>
      <c r="K7" s="15"/>
      <c r="L7" s="308">
        <v>-4500</v>
      </c>
    </row>
    <row r="8" spans="2:12" ht="12.75" customHeight="1" x14ac:dyDescent="0.25">
      <c r="B8" s="199" t="s">
        <v>11</v>
      </c>
      <c r="C8" s="307">
        <v>-137.595953976359</v>
      </c>
      <c r="D8" s="308">
        <v>-77</v>
      </c>
      <c r="E8" s="308">
        <v>-56.555282949999999</v>
      </c>
      <c r="F8" s="15"/>
      <c r="G8" s="308">
        <v>-140</v>
      </c>
      <c r="H8" s="307">
        <v>-98.217071130368694</v>
      </c>
      <c r="I8" s="308">
        <v>-145.82323448705401</v>
      </c>
      <c r="J8" s="308">
        <v>-65.232272011501905</v>
      </c>
      <c r="K8" s="15"/>
      <c r="L8" s="308">
        <v>-104</v>
      </c>
    </row>
    <row r="9" spans="2:12" ht="12.75" customHeight="1" x14ac:dyDescent="0.25">
      <c r="B9" s="199" t="s">
        <v>13</v>
      </c>
      <c r="C9" s="307">
        <v>-222.68142085001099</v>
      </c>
      <c r="D9" s="308">
        <v>-196</v>
      </c>
      <c r="E9" s="308">
        <v>-120.38023998428299</v>
      </c>
      <c r="F9" s="15"/>
      <c r="G9" s="308">
        <v>-338.57899256202802</v>
      </c>
      <c r="H9" s="307">
        <v>-332.28788932904399</v>
      </c>
      <c r="I9" s="308">
        <v>-253.61335865999999</v>
      </c>
      <c r="J9" s="308">
        <v>-240.391284692759</v>
      </c>
      <c r="K9" s="15"/>
      <c r="L9" s="308">
        <v>-467.84</v>
      </c>
    </row>
    <row r="10" spans="2:12" ht="12.75" customHeight="1" x14ac:dyDescent="0.25">
      <c r="B10" s="199" t="s">
        <v>160</v>
      </c>
      <c r="C10" s="310">
        <v>0</v>
      </c>
      <c r="D10" s="311">
        <v>0</v>
      </c>
      <c r="E10" s="311">
        <v>0</v>
      </c>
      <c r="F10" s="15"/>
      <c r="G10" s="311">
        <v>-462.10575833899998</v>
      </c>
      <c r="H10" s="310">
        <v>0</v>
      </c>
      <c r="I10" s="311">
        <v>0</v>
      </c>
      <c r="J10" s="311">
        <v>0</v>
      </c>
      <c r="K10" s="15"/>
      <c r="L10" s="311">
        <v>-503.990161417698</v>
      </c>
    </row>
    <row r="11" spans="2:12" ht="12.75" customHeight="1" x14ac:dyDescent="0.25">
      <c r="B11" s="304" t="s">
        <v>14</v>
      </c>
      <c r="C11" s="313">
        <v>-4203.4632241202999</v>
      </c>
      <c r="D11" s="314">
        <v>-4170</v>
      </c>
      <c r="E11" s="314">
        <v>-4092</v>
      </c>
      <c r="F11" s="321"/>
      <c r="G11" s="314">
        <v>-4883</v>
      </c>
      <c r="H11" s="313">
        <v>-4309.0941999999995</v>
      </c>
      <c r="I11" s="314">
        <v>-4441.6134000000002</v>
      </c>
      <c r="J11" s="314">
        <v>-4435.2924000000003</v>
      </c>
      <c r="K11" s="321"/>
      <c r="L11" s="314">
        <v>-5576</v>
      </c>
    </row>
    <row r="12" spans="2:12" ht="12.75" customHeight="1" x14ac:dyDescent="0.25">
      <c r="B12" s="309" t="s">
        <v>140</v>
      </c>
      <c r="C12" s="310">
        <v>17.000000000010001</v>
      </c>
      <c r="D12" s="311">
        <v>-37</v>
      </c>
      <c r="E12" s="311">
        <v>18.779999999999699</v>
      </c>
      <c r="F12" s="15"/>
      <c r="G12" s="311">
        <v>0.64509799999996198</v>
      </c>
      <c r="H12" s="310">
        <v>29.999999999999101</v>
      </c>
      <c r="I12" s="311">
        <v>-46</v>
      </c>
      <c r="J12" s="311">
        <v>26</v>
      </c>
      <c r="K12" s="15"/>
      <c r="L12" s="311">
        <v>19.000000000000899</v>
      </c>
    </row>
    <row r="13" spans="2:12" ht="12.75" customHeight="1" x14ac:dyDescent="0.25">
      <c r="B13" s="312" t="s">
        <v>161</v>
      </c>
      <c r="C13" s="313">
        <v>1427.2517758797101</v>
      </c>
      <c r="D13" s="314">
        <v>1848.979</v>
      </c>
      <c r="E13" s="314">
        <v>1880</v>
      </c>
      <c r="F13" s="321"/>
      <c r="G13" s="314">
        <v>562.94157499999994</v>
      </c>
      <c r="H13" s="313">
        <v>1589.6178</v>
      </c>
      <c r="I13" s="314">
        <v>1656.4608000000001</v>
      </c>
      <c r="J13" s="314">
        <v>1692.6333999999999</v>
      </c>
      <c r="K13" s="321"/>
      <c r="L13" s="314">
        <v>364</v>
      </c>
    </row>
    <row r="14" spans="2:12" ht="12.75" customHeight="1" x14ac:dyDescent="0.25">
      <c r="B14" s="312" t="s">
        <v>162</v>
      </c>
      <c r="C14" s="315"/>
      <c r="D14" s="315"/>
      <c r="E14" s="315"/>
      <c r="F14" s="348"/>
      <c r="G14" s="315"/>
      <c r="H14" s="315"/>
      <c r="I14" s="315"/>
      <c r="J14" s="315"/>
      <c r="K14" s="348"/>
      <c r="L14" s="315"/>
    </row>
    <row r="15" spans="2:12" ht="12.75" customHeight="1" x14ac:dyDescent="0.25">
      <c r="B15" s="312" t="s">
        <v>163</v>
      </c>
      <c r="C15" s="293"/>
      <c r="D15" s="316"/>
      <c r="E15" s="316"/>
      <c r="F15" s="316"/>
      <c r="G15" s="316"/>
      <c r="H15" s="293"/>
      <c r="I15" s="316"/>
      <c r="J15" s="316"/>
      <c r="K15" s="316"/>
      <c r="L15" s="316"/>
    </row>
    <row r="16" spans="2:12" ht="12.75" customHeight="1" x14ac:dyDescent="0.25">
      <c r="B16" s="317" t="s">
        <v>164</v>
      </c>
      <c r="C16" s="11">
        <v>195.285</v>
      </c>
      <c r="D16" s="12">
        <v>282.05099999999999</v>
      </c>
      <c r="E16" s="12">
        <v>127.78</v>
      </c>
      <c r="F16" s="15"/>
      <c r="G16" s="12">
        <v>-62</v>
      </c>
      <c r="H16" s="11">
        <v>44.415999999999997</v>
      </c>
      <c r="I16" s="12">
        <v>-67.438000000000002</v>
      </c>
      <c r="J16" s="12">
        <v>119.31</v>
      </c>
      <c r="K16" s="15"/>
      <c r="L16" s="12">
        <v>-95.09</v>
      </c>
    </row>
    <row r="17" spans="2:12" ht="12.75" customHeight="1" x14ac:dyDescent="0.25">
      <c r="B17" s="199" t="s">
        <v>52</v>
      </c>
      <c r="C17" s="14">
        <v>0</v>
      </c>
      <c r="D17" s="15">
        <v>495.97</v>
      </c>
      <c r="E17" s="15">
        <v>0</v>
      </c>
      <c r="F17" s="15"/>
      <c r="G17" s="15">
        <v>0</v>
      </c>
      <c r="H17" s="14">
        <v>461</v>
      </c>
      <c r="I17" s="15">
        <v>0</v>
      </c>
      <c r="J17" s="15">
        <v>0</v>
      </c>
      <c r="K17" s="15"/>
      <c r="L17" s="15">
        <v>0</v>
      </c>
    </row>
    <row r="18" spans="2:12" ht="12.75" customHeight="1" x14ac:dyDescent="0.25">
      <c r="B18" s="199" t="s">
        <v>165</v>
      </c>
      <c r="C18" s="14">
        <v>0</v>
      </c>
      <c r="D18" s="15">
        <v>0</v>
      </c>
      <c r="E18" s="15">
        <v>0</v>
      </c>
      <c r="F18" s="15"/>
      <c r="G18" s="15">
        <v>-934.79547700000001</v>
      </c>
      <c r="H18" s="14">
        <v>0</v>
      </c>
      <c r="I18" s="15">
        <v>0</v>
      </c>
      <c r="J18" s="15">
        <v>0</v>
      </c>
      <c r="K18" s="15"/>
      <c r="L18" s="15">
        <v>0</v>
      </c>
    </row>
    <row r="19" spans="2:12" ht="12.75" customHeight="1" x14ac:dyDescent="0.25">
      <c r="B19" s="199" t="s">
        <v>53</v>
      </c>
      <c r="C19" s="14">
        <v>0</v>
      </c>
      <c r="D19" s="15">
        <v>0</v>
      </c>
      <c r="E19" s="15">
        <v>429</v>
      </c>
      <c r="F19" s="15"/>
      <c r="G19" s="15">
        <v>0</v>
      </c>
      <c r="H19" s="14">
        <v>0</v>
      </c>
      <c r="I19" s="15">
        <v>0</v>
      </c>
      <c r="J19" s="15">
        <v>0</v>
      </c>
      <c r="K19" s="15"/>
      <c r="L19" s="15">
        <v>0</v>
      </c>
    </row>
    <row r="20" spans="2:12" ht="12.75" customHeight="1" x14ac:dyDescent="0.25">
      <c r="B20" s="199" t="s">
        <v>55</v>
      </c>
      <c r="C20" s="14">
        <v>-270</v>
      </c>
      <c r="D20" s="15">
        <v>0</v>
      </c>
      <c r="E20" s="15">
        <v>-800</v>
      </c>
      <c r="F20" s="15"/>
      <c r="G20" s="15">
        <v>-750</v>
      </c>
      <c r="H20" s="14">
        <v>-500</v>
      </c>
      <c r="I20" s="15">
        <v>0</v>
      </c>
      <c r="J20" s="15">
        <v>0</v>
      </c>
      <c r="K20" s="15"/>
      <c r="L20" s="15">
        <v>-173</v>
      </c>
    </row>
    <row r="21" spans="2:12" ht="12.75" customHeight="1" x14ac:dyDescent="0.25">
      <c r="B21" s="199" t="s">
        <v>166</v>
      </c>
      <c r="C21" s="14">
        <v>-290</v>
      </c>
      <c r="D21" s="15">
        <v>-850</v>
      </c>
      <c r="E21" s="15">
        <v>-182</v>
      </c>
      <c r="F21" s="15"/>
      <c r="G21" s="15">
        <v>-200</v>
      </c>
      <c r="H21" s="14">
        <v>-10</v>
      </c>
      <c r="I21" s="15">
        <v>-900</v>
      </c>
      <c r="J21" s="15">
        <v>0</v>
      </c>
      <c r="K21" s="15"/>
      <c r="L21" s="15">
        <v>0</v>
      </c>
    </row>
    <row r="22" spans="2:12" ht="12.75" customHeight="1" x14ac:dyDescent="0.25">
      <c r="B22" s="199" t="s">
        <v>167</v>
      </c>
      <c r="C22" s="14">
        <v>0</v>
      </c>
      <c r="D22" s="15">
        <v>0</v>
      </c>
      <c r="E22" s="15">
        <v>0</v>
      </c>
      <c r="F22" s="15"/>
      <c r="G22" s="15">
        <v>0</v>
      </c>
      <c r="H22" s="14">
        <v>0</v>
      </c>
      <c r="I22" s="15">
        <v>0</v>
      </c>
      <c r="J22" s="15">
        <v>0</v>
      </c>
      <c r="K22" s="15"/>
      <c r="L22" s="15">
        <v>-79</v>
      </c>
    </row>
    <row r="23" spans="2:12" ht="12.75" customHeight="1" x14ac:dyDescent="0.25">
      <c r="B23" s="199" t="s">
        <v>56</v>
      </c>
      <c r="C23" s="14">
        <v>-200.6</v>
      </c>
      <c r="D23" s="15">
        <v>0</v>
      </c>
      <c r="E23" s="15">
        <v>-118.45</v>
      </c>
      <c r="F23" s="15"/>
      <c r="G23" s="15">
        <v>-81.645098000000004</v>
      </c>
      <c r="H23" s="14">
        <v>-364</v>
      </c>
      <c r="I23" s="15">
        <v>0</v>
      </c>
      <c r="J23" s="15">
        <v>0</v>
      </c>
      <c r="K23" s="15"/>
      <c r="L23" s="15">
        <v>0</v>
      </c>
    </row>
    <row r="24" spans="2:12" ht="12.75" customHeight="1" x14ac:dyDescent="0.25">
      <c r="B24" s="304" t="s">
        <v>168</v>
      </c>
      <c r="C24" s="17">
        <v>861.00000000000102</v>
      </c>
      <c r="D24" s="18">
        <v>1777</v>
      </c>
      <c r="E24" s="18">
        <v>1337</v>
      </c>
      <c r="F24" s="321"/>
      <c r="G24" s="18">
        <v>-1466</v>
      </c>
      <c r="H24" s="17">
        <v>1221.0337999999999</v>
      </c>
      <c r="I24" s="18">
        <v>689.02279999999905</v>
      </c>
      <c r="J24" s="18">
        <v>1811.9434000000001</v>
      </c>
      <c r="K24" s="321"/>
      <c r="L24" s="18">
        <v>17.0000000000007</v>
      </c>
    </row>
    <row r="25" spans="2:12" ht="12.75" customHeight="1" x14ac:dyDescent="0.25">
      <c r="B25" s="199" t="s">
        <v>169</v>
      </c>
      <c r="C25" s="14">
        <v>-208.00000000000099</v>
      </c>
      <c r="D25" s="15">
        <v>-394</v>
      </c>
      <c r="E25" s="15">
        <v>-612</v>
      </c>
      <c r="F25" s="15"/>
      <c r="G25" s="15">
        <v>85.000000000000199</v>
      </c>
      <c r="H25" s="14">
        <v>-601</v>
      </c>
      <c r="I25" s="15">
        <v>-298</v>
      </c>
      <c r="J25" s="15">
        <v>-597</v>
      </c>
      <c r="K25" s="15"/>
      <c r="L25" s="15">
        <v>-531</v>
      </c>
    </row>
    <row r="26" spans="2:12" ht="12.75" customHeight="1" x14ac:dyDescent="0.25">
      <c r="B26" s="304" t="s">
        <v>170</v>
      </c>
      <c r="C26" s="17">
        <v>653</v>
      </c>
      <c r="D26" s="18">
        <v>1383</v>
      </c>
      <c r="E26" s="18">
        <v>725</v>
      </c>
      <c r="F26" s="321"/>
      <c r="G26" s="18">
        <v>-1381</v>
      </c>
      <c r="H26" s="17">
        <v>620</v>
      </c>
      <c r="I26" s="18">
        <v>391</v>
      </c>
      <c r="J26" s="18">
        <v>1214.9434000000001</v>
      </c>
      <c r="K26" s="321"/>
      <c r="L26" s="18">
        <v>-513.99999999999898</v>
      </c>
    </row>
    <row r="27" spans="2:12" ht="12.75" customHeight="1" x14ac:dyDescent="0.25">
      <c r="B27" s="312"/>
      <c r="C27" s="318"/>
      <c r="D27" s="319"/>
      <c r="E27" s="319"/>
      <c r="F27" s="319"/>
      <c r="G27" s="319"/>
      <c r="H27" s="318"/>
      <c r="I27" s="319"/>
      <c r="J27" s="319"/>
      <c r="K27" s="319"/>
      <c r="L27" s="319"/>
    </row>
    <row r="28" spans="2:12" ht="12.75" customHeight="1" x14ac:dyDescent="0.25">
      <c r="B28" s="312" t="s">
        <v>171</v>
      </c>
      <c r="C28" s="320"/>
      <c r="D28" s="321"/>
      <c r="E28" s="321"/>
      <c r="F28" s="321"/>
      <c r="G28" s="321"/>
      <c r="H28" s="320"/>
      <c r="I28" s="321"/>
      <c r="J28" s="321"/>
      <c r="K28" s="321"/>
      <c r="L28" s="321"/>
    </row>
    <row r="29" spans="2:12" ht="12.75" customHeight="1" x14ac:dyDescent="0.25">
      <c r="B29" s="317" t="s">
        <v>172</v>
      </c>
      <c r="C29" s="11">
        <v>416.72487679</v>
      </c>
      <c r="D29" s="12">
        <v>1146.17419868</v>
      </c>
      <c r="E29" s="12">
        <v>465</v>
      </c>
      <c r="F29" s="15"/>
      <c r="G29" s="12">
        <v>-1679</v>
      </c>
      <c r="H29" s="11">
        <v>379</v>
      </c>
      <c r="I29" s="12">
        <v>161.30200422999999</v>
      </c>
      <c r="J29" s="12">
        <v>964.53906790999997</v>
      </c>
      <c r="K29" s="15"/>
      <c r="L29" s="12">
        <v>-642</v>
      </c>
    </row>
    <row r="30" spans="2:12" ht="12.75" customHeight="1" x14ac:dyDescent="0.25">
      <c r="B30" s="199" t="s">
        <v>173</v>
      </c>
      <c r="C30" s="14">
        <v>79.275123210000004</v>
      </c>
      <c r="D30" s="15">
        <v>78.825801319999997</v>
      </c>
      <c r="E30" s="15">
        <v>79.820574640000004</v>
      </c>
      <c r="F30" s="15"/>
      <c r="G30" s="15">
        <v>80</v>
      </c>
      <c r="H30" s="14">
        <v>80</v>
      </c>
      <c r="I30" s="15">
        <v>40.697995769999999</v>
      </c>
      <c r="J30" s="15">
        <v>49.404332089999997</v>
      </c>
      <c r="K30" s="15"/>
      <c r="L30" s="15">
        <v>0</v>
      </c>
    </row>
    <row r="31" spans="2:12" ht="12.75" customHeight="1" x14ac:dyDescent="0.25">
      <c r="B31" s="199" t="s">
        <v>19</v>
      </c>
      <c r="C31" s="14">
        <v>157</v>
      </c>
      <c r="D31" s="15">
        <v>158</v>
      </c>
      <c r="E31" s="15">
        <v>180</v>
      </c>
      <c r="F31" s="15"/>
      <c r="G31" s="15">
        <v>218</v>
      </c>
      <c r="H31" s="14">
        <v>161</v>
      </c>
      <c r="I31" s="15">
        <v>189</v>
      </c>
      <c r="J31" s="15">
        <v>201</v>
      </c>
      <c r="K31" s="15"/>
      <c r="L31" s="15">
        <v>128.00000000000099</v>
      </c>
    </row>
    <row r="32" spans="2:12" ht="12.75" customHeight="1" x14ac:dyDescent="0.25">
      <c r="B32" s="322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12.75" customHeight="1" x14ac:dyDescent="0.25">
      <c r="B33" s="323" t="s">
        <v>119</v>
      </c>
      <c r="C33" s="324" t="s">
        <v>97</v>
      </c>
      <c r="D33" s="324" t="s">
        <v>97</v>
      </c>
      <c r="E33" s="324" t="s">
        <v>97</v>
      </c>
      <c r="F33" s="15"/>
      <c r="G33" s="324" t="s">
        <v>97</v>
      </c>
      <c r="H33" s="324" t="s">
        <v>97</v>
      </c>
      <c r="I33" s="324" t="s">
        <v>97</v>
      </c>
      <c r="J33" s="324" t="s">
        <v>97</v>
      </c>
      <c r="K33" s="15"/>
      <c r="L33" s="324" t="s">
        <v>97</v>
      </c>
    </row>
    <row r="34" spans="2:12" ht="12.75" customHeight="1" x14ac:dyDescent="0.25">
      <c r="B34" s="199" t="s">
        <v>99</v>
      </c>
      <c r="C34" s="209">
        <v>1236528</v>
      </c>
      <c r="D34" s="325">
        <v>1196.7</v>
      </c>
      <c r="E34" s="325">
        <v>1416.4</v>
      </c>
      <c r="F34" s="327"/>
      <c r="G34" s="325">
        <v>1357.9</v>
      </c>
      <c r="H34" s="326">
        <v>1365.7</v>
      </c>
      <c r="I34" s="325">
        <v>1314.9</v>
      </c>
      <c r="J34" s="325">
        <v>1362.1</v>
      </c>
      <c r="K34" s="327"/>
      <c r="L34" s="325">
        <v>1343.6</v>
      </c>
    </row>
    <row r="35" spans="2:12" ht="12.75" customHeight="1" x14ac:dyDescent="0.25">
      <c r="B35" s="199" t="s">
        <v>77</v>
      </c>
      <c r="C35" s="212">
        <v>381851</v>
      </c>
      <c r="D35" s="213">
        <v>376700</v>
      </c>
      <c r="E35" s="327">
        <v>395.9</v>
      </c>
      <c r="F35" s="327"/>
      <c r="G35" s="327">
        <v>401.9</v>
      </c>
      <c r="H35" s="328">
        <v>412.9</v>
      </c>
      <c r="I35" s="327">
        <v>411.1</v>
      </c>
      <c r="J35" s="327">
        <v>436.3</v>
      </c>
      <c r="K35" s="327"/>
      <c r="L35" s="327">
        <v>442.5</v>
      </c>
    </row>
    <row r="36" spans="2:12" ht="12.75" customHeight="1" x14ac:dyDescent="0.25">
      <c r="B36" s="31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2.75" customHeight="1" x14ac:dyDescent="0.25">
      <c r="B37" s="312" t="s">
        <v>174</v>
      </c>
      <c r="C37" s="293"/>
      <c r="D37" s="316"/>
      <c r="E37" s="316"/>
      <c r="F37" s="316"/>
      <c r="G37" s="316"/>
      <c r="H37" s="293"/>
      <c r="I37" s="316"/>
      <c r="J37" s="316"/>
      <c r="K37" s="316"/>
      <c r="L37" s="316"/>
    </row>
    <row r="38" spans="2:12" ht="12.75" customHeight="1" x14ac:dyDescent="0.25">
      <c r="B38" s="329" t="s">
        <v>22</v>
      </c>
      <c r="C38" s="330">
        <v>6.7000000000000004E-2</v>
      </c>
      <c r="D38" s="331">
        <v>9.0999999999999998E-2</v>
      </c>
      <c r="E38" s="331">
        <v>0.09</v>
      </c>
      <c r="F38" s="335"/>
      <c r="G38" s="331">
        <v>1.7000000000000001E-2</v>
      </c>
      <c r="H38" s="330">
        <v>7.0999999999999994E-2</v>
      </c>
      <c r="I38" s="331">
        <v>7.4999999999999997E-2</v>
      </c>
      <c r="J38" s="331">
        <v>7.5999999999999998E-2</v>
      </c>
      <c r="K38" s="335"/>
      <c r="L38" s="331">
        <v>-2.4E-2</v>
      </c>
    </row>
    <row r="39" spans="2:12" ht="12.75" customHeight="1" x14ac:dyDescent="0.25">
      <c r="B39" s="199" t="s">
        <v>23</v>
      </c>
      <c r="C39" s="332">
        <v>47900</v>
      </c>
      <c r="D39" s="333">
        <v>47673.372565142599</v>
      </c>
      <c r="E39" s="333">
        <v>48715.553887706999</v>
      </c>
      <c r="F39" s="333"/>
      <c r="G39" s="333">
        <v>48920.024214246703</v>
      </c>
      <c r="H39" s="332">
        <v>47586.470903450303</v>
      </c>
      <c r="I39" s="333">
        <v>47487.800606990699</v>
      </c>
      <c r="J39" s="333">
        <v>47171.071732710698</v>
      </c>
      <c r="K39" s="333"/>
      <c r="L39" s="333">
        <v>47088.9998416819</v>
      </c>
    </row>
    <row r="40" spans="2:12" ht="12.75" customHeight="1" x14ac:dyDescent="0.25">
      <c r="B40" s="199" t="s">
        <v>24</v>
      </c>
      <c r="C40" s="334">
        <v>5.7000000000000002E-2</v>
      </c>
      <c r="D40" s="335">
        <v>7.8E-2</v>
      </c>
      <c r="E40" s="335">
        <v>7.6999999999999999E-2</v>
      </c>
      <c r="F40" s="335"/>
      <c r="G40" s="335">
        <v>1.4999999999999999E-2</v>
      </c>
      <c r="H40" s="334">
        <v>6.0999999999999999E-2</v>
      </c>
      <c r="I40" s="335">
        <v>6.4000000000000001E-2</v>
      </c>
      <c r="J40" s="335">
        <v>6.5000000000000002E-2</v>
      </c>
      <c r="K40" s="335"/>
      <c r="L40" s="335">
        <v>-2.1000000000000001E-2</v>
      </c>
    </row>
    <row r="41" spans="2:12" ht="12.75" customHeight="1" x14ac:dyDescent="0.25">
      <c r="B41" s="199" t="s">
        <v>25</v>
      </c>
      <c r="C41" s="332">
        <v>56100</v>
      </c>
      <c r="D41" s="333">
        <v>55959.0876408033</v>
      </c>
      <c r="E41" s="333">
        <v>56976.4760252087</v>
      </c>
      <c r="F41" s="333"/>
      <c r="G41" s="333">
        <v>57052.162372233302</v>
      </c>
      <c r="H41" s="332">
        <v>55555.400779733303</v>
      </c>
      <c r="I41" s="333">
        <v>55307.066611399998</v>
      </c>
      <c r="J41" s="333">
        <v>54835.8267739</v>
      </c>
      <c r="K41" s="333"/>
      <c r="L41" s="333">
        <v>54882.660516166703</v>
      </c>
    </row>
    <row r="42" spans="2:12" ht="12.75" customHeight="1" x14ac:dyDescent="0.25">
      <c r="B42" s="199" t="s">
        <v>175</v>
      </c>
      <c r="C42" s="336">
        <v>0.68822190035394504</v>
      </c>
      <c r="D42" s="337">
        <v>0.636448926347291</v>
      </c>
      <c r="E42" s="337">
        <v>0.63637013974638501</v>
      </c>
      <c r="F42" s="337"/>
      <c r="G42" s="337">
        <v>0.81135916428531896</v>
      </c>
      <c r="H42" s="336">
        <v>0.67564891610031896</v>
      </c>
      <c r="I42" s="337">
        <v>0.66470578851099904</v>
      </c>
      <c r="J42" s="337">
        <v>0.66696870512449902</v>
      </c>
      <c r="K42" s="337"/>
      <c r="L42" s="337">
        <v>0.84</v>
      </c>
    </row>
    <row r="43" spans="2:12" ht="12.75" customHeight="1" x14ac:dyDescent="0.25">
      <c r="B43" s="229" t="s">
        <v>27</v>
      </c>
      <c r="C43" s="152">
        <v>40.190875193184397</v>
      </c>
      <c r="D43" s="146">
        <v>40.746128798542102</v>
      </c>
      <c r="E43" s="146">
        <v>37.309468899423003</v>
      </c>
      <c r="F43" s="146"/>
      <c r="G43" s="146">
        <v>48.214837598152201</v>
      </c>
      <c r="H43" s="152">
        <v>42.012130311854001</v>
      </c>
      <c r="I43" s="146">
        <v>43.998820215619702</v>
      </c>
      <c r="J43" s="146">
        <v>44.966124610350398</v>
      </c>
      <c r="K43" s="146"/>
      <c r="L43" s="146">
        <v>58.731813783200302</v>
      </c>
    </row>
    <row r="44" spans="2:12" ht="12.75" customHeight="1" x14ac:dyDescent="0.25">
      <c r="B44" s="199" t="s">
        <v>176</v>
      </c>
      <c r="C44" s="338">
        <v>4.7914557884758597</v>
      </c>
      <c r="D44" s="339">
        <v>6.4896004991241201</v>
      </c>
      <c r="E44" s="339">
        <v>6.6188217421006597</v>
      </c>
      <c r="F44" s="339"/>
      <c r="G44" s="339">
        <v>1.2633230662698001</v>
      </c>
      <c r="H44" s="338">
        <v>5.1642830504001802</v>
      </c>
      <c r="I44" s="339">
        <v>5.4094562722491704</v>
      </c>
      <c r="J44" s="339">
        <v>5.4954912546589298</v>
      </c>
      <c r="K44" s="339"/>
      <c r="L44" s="340">
        <v>-2</v>
      </c>
    </row>
    <row r="45" spans="2:12" ht="12.75" customHeight="1" x14ac:dyDescent="0.25">
      <c r="B45" s="322"/>
      <c r="C45" s="337"/>
      <c r="D45" s="337"/>
      <c r="E45" s="337"/>
      <c r="F45" s="337"/>
      <c r="G45" s="337"/>
      <c r="H45" s="337"/>
      <c r="I45" s="337"/>
      <c r="J45" s="337"/>
      <c r="K45" s="337"/>
      <c r="L45" s="337"/>
    </row>
    <row r="46" spans="2:12" ht="12.75" customHeight="1" x14ac:dyDescent="0.25">
      <c r="B46" s="312" t="s">
        <v>177</v>
      </c>
      <c r="C46" s="114"/>
      <c r="D46" s="96"/>
      <c r="E46" s="96"/>
      <c r="F46" s="28"/>
      <c r="G46" s="96"/>
      <c r="H46" s="114"/>
      <c r="I46" s="96"/>
      <c r="J46" s="96"/>
      <c r="K46" s="28"/>
      <c r="L46" s="96"/>
    </row>
    <row r="47" spans="2:12" ht="12.75" customHeight="1" x14ac:dyDescent="0.25">
      <c r="B47" s="329" t="s">
        <v>22</v>
      </c>
      <c r="C47" s="341">
        <v>3.6389373109570203E-2</v>
      </c>
      <c r="D47" s="342">
        <v>9.8411122757393998E-2</v>
      </c>
      <c r="E47" s="342">
        <v>4.0103917936479799E-2</v>
      </c>
      <c r="F47" s="346"/>
      <c r="G47" s="342">
        <v>-0.13774331992873301</v>
      </c>
      <c r="H47" s="341">
        <v>3.40065183798628E-2</v>
      </c>
      <c r="I47" s="342">
        <v>1.44196524926397E-2</v>
      </c>
      <c r="J47" s="342">
        <v>8.4153794809155705E-2</v>
      </c>
      <c r="K47" s="346"/>
      <c r="L47" s="342">
        <v>-5.5477536079165897E-2</v>
      </c>
    </row>
    <row r="48" spans="2:12" ht="12.75" customHeight="1" x14ac:dyDescent="0.25">
      <c r="B48" s="199" t="s">
        <v>23</v>
      </c>
      <c r="C48" s="343">
        <v>47570.467948092897</v>
      </c>
      <c r="D48" s="344">
        <v>47217.284924339299</v>
      </c>
      <c r="E48" s="344">
        <v>48051.5778624983</v>
      </c>
      <c r="F48" s="344"/>
      <c r="G48" s="344">
        <v>48272.361842013299</v>
      </c>
      <c r="H48" s="343">
        <v>46804.403457050299</v>
      </c>
      <c r="I48" s="344">
        <v>46717.733995590701</v>
      </c>
      <c r="J48" s="344">
        <v>46365.244958810697</v>
      </c>
      <c r="K48" s="344"/>
      <c r="L48" s="344">
        <v>46289.005992181897</v>
      </c>
    </row>
    <row r="49" spans="2:12" ht="12.75" customHeight="1" x14ac:dyDescent="0.25">
      <c r="B49" s="199" t="s">
        <v>24</v>
      </c>
      <c r="C49" s="345">
        <v>3.1042135404810101E-2</v>
      </c>
      <c r="D49" s="346">
        <v>8.3719907445723593E-2</v>
      </c>
      <c r="E49" s="346">
        <v>3.4220759783636E-2</v>
      </c>
      <c r="F49" s="346"/>
      <c r="G49" s="346">
        <v>-0.117884129474067</v>
      </c>
      <c r="H49" s="345">
        <v>2.9058936339228899E-2</v>
      </c>
      <c r="I49" s="346">
        <v>1.2352228568861401E-2</v>
      </c>
      <c r="J49" s="346">
        <v>7.2215645207107104E-2</v>
      </c>
      <c r="K49" s="346"/>
      <c r="L49" s="346">
        <v>-4.74828657364035E-2</v>
      </c>
    </row>
    <row r="50" spans="2:12" ht="12.75" customHeight="1" x14ac:dyDescent="0.25">
      <c r="B50" s="199" t="s">
        <v>25</v>
      </c>
      <c r="C50" s="343">
        <v>55764.833333333299</v>
      </c>
      <c r="D50" s="344">
        <v>55503</v>
      </c>
      <c r="E50" s="344">
        <v>56312.5</v>
      </c>
      <c r="F50" s="344"/>
      <c r="G50" s="344">
        <v>56404.5</v>
      </c>
      <c r="H50" s="343">
        <v>54773.333333333299</v>
      </c>
      <c r="I50" s="344">
        <v>54537</v>
      </c>
      <c r="J50" s="344">
        <v>54030</v>
      </c>
      <c r="K50" s="344"/>
      <c r="L50" s="344">
        <v>54082.666666666701</v>
      </c>
    </row>
    <row r="51" spans="2:12" ht="12.75" customHeight="1" x14ac:dyDescent="0.25">
      <c r="B51" s="229" t="s">
        <v>175</v>
      </c>
      <c r="C51" s="336">
        <v>0.75614786609550999</v>
      </c>
      <c r="D51" s="337">
        <v>0.68485675306957705</v>
      </c>
      <c r="E51" s="337">
        <v>0.708295211954864</v>
      </c>
      <c r="F51" s="337"/>
      <c r="G51" s="337">
        <v>1.1617207727544301</v>
      </c>
      <c r="H51" s="336">
        <v>0.70013142280660801</v>
      </c>
      <c r="I51" s="337">
        <v>0.80754454795261499</v>
      </c>
      <c r="J51" s="337">
        <v>0.65521316305749</v>
      </c>
      <c r="K51" s="337"/>
      <c r="L51" s="337">
        <v>0.89058679706601496</v>
      </c>
    </row>
    <row r="52" spans="2:12" ht="12.75" customHeight="1" x14ac:dyDescent="0.25">
      <c r="B52" s="199" t="s">
        <v>176</v>
      </c>
      <c r="C52" s="338">
        <v>2.5819131936571398</v>
      </c>
      <c r="D52" s="339">
        <v>7</v>
      </c>
      <c r="E52" s="339">
        <v>2.8951247639213</v>
      </c>
      <c r="F52" s="339"/>
      <c r="G52" s="347">
        <v>-10.199999999999999</v>
      </c>
      <c r="H52" s="338">
        <v>2.4274263486308301</v>
      </c>
      <c r="I52" s="339">
        <v>1.0292037387350199</v>
      </c>
      <c r="J52" s="339">
        <v>6.0040875788224604</v>
      </c>
      <c r="K52" s="339"/>
      <c r="L52" s="340">
        <v>-4.4870466929627204</v>
      </c>
    </row>
  </sheetData>
  <mergeCells count="3">
    <mergeCell ref="B1:B2"/>
    <mergeCell ref="F1:F2"/>
    <mergeCell ref="K1:K2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4.42578125" customWidth="1"/>
  </cols>
  <sheetData>
    <row r="1" spans="2:12" ht="12.75" customHeight="1" x14ac:dyDescent="0.25">
      <c r="B1" s="350" t="s">
        <v>59</v>
      </c>
      <c r="C1" s="206" t="s">
        <v>149</v>
      </c>
      <c r="D1" s="352" t="s">
        <v>150</v>
      </c>
      <c r="E1" s="284" t="s">
        <v>151</v>
      </c>
      <c r="F1" s="806"/>
      <c r="G1" s="284" t="s">
        <v>152</v>
      </c>
      <c r="H1" s="284" t="s">
        <v>153</v>
      </c>
      <c r="I1" s="284" t="s">
        <v>154</v>
      </c>
      <c r="J1" s="284" t="s">
        <v>155</v>
      </c>
      <c r="K1" s="806"/>
      <c r="L1" s="284" t="s">
        <v>156</v>
      </c>
    </row>
    <row r="2" spans="2:12" ht="12.75" customHeight="1" x14ac:dyDescent="0.25">
      <c r="B2" s="351" t="s">
        <v>89</v>
      </c>
      <c r="C2" s="789" t="s">
        <v>5</v>
      </c>
      <c r="D2" s="387" t="s">
        <v>5</v>
      </c>
      <c r="E2" s="387" t="s">
        <v>5</v>
      </c>
      <c r="F2" s="806"/>
      <c r="G2" s="387" t="s">
        <v>5</v>
      </c>
      <c r="H2" s="387" t="s">
        <v>5</v>
      </c>
      <c r="I2" s="387" t="s">
        <v>5</v>
      </c>
      <c r="J2" s="387" t="s">
        <v>5</v>
      </c>
      <c r="K2" s="806"/>
      <c r="L2" s="387" t="s">
        <v>5</v>
      </c>
    </row>
    <row r="3" spans="2:12" ht="12.75" customHeight="1" x14ac:dyDescent="0.25">
      <c r="B3" s="199" t="s">
        <v>158</v>
      </c>
      <c r="C3" s="353">
        <v>6101.7150000000001</v>
      </c>
      <c r="D3" s="354">
        <v>6519.9790000000003</v>
      </c>
      <c r="E3" s="354">
        <v>6420.22</v>
      </c>
      <c r="F3" s="354"/>
      <c r="G3" s="354">
        <v>5996.4009999999998</v>
      </c>
      <c r="H3" s="353">
        <v>6007.7120000000004</v>
      </c>
      <c r="I3" s="354">
        <v>6396.9999644173804</v>
      </c>
      <c r="J3" s="354">
        <v>6277.0000355826296</v>
      </c>
      <c r="K3" s="354"/>
      <c r="L3" s="354">
        <v>6189.1602432002101</v>
      </c>
    </row>
    <row r="4" spans="2:12" ht="12.75" customHeight="1" x14ac:dyDescent="0.25">
      <c r="B4" s="309" t="s">
        <v>61</v>
      </c>
      <c r="C4" s="355">
        <v>-470</v>
      </c>
      <c r="D4" s="356">
        <v>-488</v>
      </c>
      <c r="E4" s="356">
        <v>-448</v>
      </c>
      <c r="F4" s="354"/>
      <c r="G4" s="356">
        <v>-571</v>
      </c>
      <c r="H4" s="355">
        <v>-492</v>
      </c>
      <c r="I4" s="356">
        <v>-455.96425771000003</v>
      </c>
      <c r="J4" s="356">
        <v>-481.03574228999997</v>
      </c>
      <c r="K4" s="354"/>
      <c r="L4" s="356">
        <v>-542.451535070001</v>
      </c>
    </row>
    <row r="5" spans="2:12" ht="12.75" customHeight="1" x14ac:dyDescent="0.25">
      <c r="B5" s="312" t="s">
        <v>62</v>
      </c>
      <c r="C5" s="357">
        <v>5631.7150000000001</v>
      </c>
      <c r="D5" s="358">
        <v>6031.9790000000003</v>
      </c>
      <c r="E5" s="358">
        <v>5972.22</v>
      </c>
      <c r="F5" s="358"/>
      <c r="G5" s="358">
        <v>5425.4009999999998</v>
      </c>
      <c r="H5" s="357">
        <v>5515.7120000000004</v>
      </c>
      <c r="I5" s="358">
        <v>5941.0357067073801</v>
      </c>
      <c r="J5" s="358">
        <v>5795.9642932926299</v>
      </c>
      <c r="K5" s="358"/>
      <c r="L5" s="358">
        <v>5646.7087081302097</v>
      </c>
    </row>
    <row r="6" spans="2:12" ht="12.75" customHeight="1" x14ac:dyDescent="0.25">
      <c r="B6" s="199" t="s">
        <v>63</v>
      </c>
      <c r="C6" s="353">
        <v>-3626</v>
      </c>
      <c r="D6" s="354">
        <v>-3663</v>
      </c>
      <c r="E6" s="354">
        <v>-3696</v>
      </c>
      <c r="F6" s="354"/>
      <c r="G6" s="354">
        <v>-3614</v>
      </c>
      <c r="H6" s="353">
        <v>-3557</v>
      </c>
      <c r="I6" s="354">
        <v>-3602</v>
      </c>
      <c r="J6" s="354">
        <v>-3710</v>
      </c>
      <c r="K6" s="354"/>
      <c r="L6" s="354">
        <v>-4045</v>
      </c>
    </row>
    <row r="7" spans="2:12" ht="12.75" customHeight="1" x14ac:dyDescent="0.25">
      <c r="B7" s="199" t="s">
        <v>11</v>
      </c>
      <c r="C7" s="353">
        <v>-64.0081962698018</v>
      </c>
      <c r="D7" s="354">
        <v>-41</v>
      </c>
      <c r="E7" s="354">
        <v>-48</v>
      </c>
      <c r="F7" s="354"/>
      <c r="G7" s="354">
        <v>-56</v>
      </c>
      <c r="H7" s="353">
        <v>-16</v>
      </c>
      <c r="I7" s="354">
        <v>-136</v>
      </c>
      <c r="J7" s="354">
        <v>-43</v>
      </c>
      <c r="K7" s="354"/>
      <c r="L7" s="354">
        <v>-69</v>
      </c>
    </row>
    <row r="8" spans="2:12" ht="12.75" customHeight="1" x14ac:dyDescent="0.25">
      <c r="B8" s="199" t="s">
        <v>13</v>
      </c>
      <c r="C8" s="360">
        <v>-200.98366688001099</v>
      </c>
      <c r="D8" s="359">
        <v>-184</v>
      </c>
      <c r="E8" s="359">
        <v>-109</v>
      </c>
      <c r="F8" s="359"/>
      <c r="G8" s="359">
        <v>-298.27899288230401</v>
      </c>
      <c r="H8" s="360">
        <v>-201.913497368653</v>
      </c>
      <c r="I8" s="359">
        <v>-237.00034185999999</v>
      </c>
      <c r="J8" s="359">
        <v>-216.00043511275899</v>
      </c>
      <c r="K8" s="359"/>
      <c r="L8" s="359">
        <v>-364.848565754319</v>
      </c>
    </row>
    <row r="9" spans="2:12" ht="12.75" customHeight="1" x14ac:dyDescent="0.25">
      <c r="B9" s="309" t="s">
        <v>160</v>
      </c>
      <c r="C9" s="361">
        <v>0</v>
      </c>
      <c r="D9" s="362">
        <v>0</v>
      </c>
      <c r="E9" s="362">
        <v>0</v>
      </c>
      <c r="F9" s="359"/>
      <c r="G9" s="362">
        <v>-371.31827622899999</v>
      </c>
      <c r="H9" s="361">
        <v>0</v>
      </c>
      <c r="I9" s="362">
        <v>0</v>
      </c>
      <c r="J9" s="362">
        <v>0</v>
      </c>
      <c r="K9" s="359"/>
      <c r="L9" s="362">
        <v>-394.90093659465902</v>
      </c>
    </row>
    <row r="10" spans="2:12" ht="12.75" customHeight="1" x14ac:dyDescent="0.25">
      <c r="B10" s="312" t="s">
        <v>14</v>
      </c>
      <c r="C10" s="364">
        <v>-3890.5163284792998</v>
      </c>
      <c r="D10" s="363">
        <v>-3888</v>
      </c>
      <c r="E10" s="363">
        <v>-3853</v>
      </c>
      <c r="F10" s="363"/>
      <c r="G10" s="363">
        <v>-4339</v>
      </c>
      <c r="H10" s="364">
        <v>-3775.0942</v>
      </c>
      <c r="I10" s="363">
        <v>-3975.1563915009301</v>
      </c>
      <c r="J10" s="363">
        <v>-3968.9994084990699</v>
      </c>
      <c r="K10" s="363"/>
      <c r="L10" s="363">
        <v>-4873.7002021872004</v>
      </c>
    </row>
    <row r="11" spans="2:12" ht="12.75" customHeight="1" x14ac:dyDescent="0.25">
      <c r="B11" s="309" t="s">
        <v>140</v>
      </c>
      <c r="C11" s="366">
        <v>23</v>
      </c>
      <c r="D11" s="365">
        <v>-39</v>
      </c>
      <c r="E11" s="365">
        <v>17</v>
      </c>
      <c r="F11" s="368"/>
      <c r="G11" s="365">
        <v>8.5000000000000107</v>
      </c>
      <c r="H11" s="366">
        <v>5.9999999999999902</v>
      </c>
      <c r="I11" s="365">
        <v>27</v>
      </c>
      <c r="J11" s="365">
        <v>20</v>
      </c>
      <c r="K11" s="368"/>
      <c r="L11" s="365">
        <v>14.9</v>
      </c>
    </row>
    <row r="12" spans="2:12" ht="12.75" customHeight="1" x14ac:dyDescent="0.25">
      <c r="B12" s="312" t="s">
        <v>178</v>
      </c>
      <c r="C12" s="357">
        <v>1764.1986715207099</v>
      </c>
      <c r="D12" s="358">
        <v>2104.9789999999998</v>
      </c>
      <c r="E12" s="358">
        <v>2136</v>
      </c>
      <c r="F12" s="358"/>
      <c r="G12" s="358">
        <v>1094.501</v>
      </c>
      <c r="H12" s="357">
        <v>1747.4169999999999</v>
      </c>
      <c r="I12" s="358">
        <v>1992.87931520645</v>
      </c>
      <c r="J12" s="358">
        <v>1846.96488479356</v>
      </c>
      <c r="K12" s="358"/>
      <c r="L12" s="358">
        <v>787.90850594301503</v>
      </c>
    </row>
    <row r="13" spans="2:12" ht="12.75" customHeight="1" x14ac:dyDescent="0.25">
      <c r="B13" s="151" t="s">
        <v>20</v>
      </c>
      <c r="C13" s="367">
        <v>1114.7889437625799</v>
      </c>
      <c r="D13" s="368">
        <v>1272.85864120153</v>
      </c>
      <c r="E13" s="368">
        <v>1284</v>
      </c>
      <c r="F13" s="368"/>
      <c r="G13" s="368">
        <v>638</v>
      </c>
      <c r="H13" s="367">
        <v>1002</v>
      </c>
      <c r="I13" s="368">
        <v>1171</v>
      </c>
      <c r="J13" s="368">
        <v>1053</v>
      </c>
      <c r="K13" s="368"/>
      <c r="L13" s="368">
        <v>601</v>
      </c>
    </row>
    <row r="14" spans="2:12" ht="12.75" customHeight="1" x14ac:dyDescent="0.25">
      <c r="B14" s="114"/>
      <c r="C14" s="369"/>
      <c r="D14" s="145"/>
      <c r="E14" s="145"/>
      <c r="F14" s="145"/>
      <c r="G14" s="145"/>
      <c r="H14" s="369"/>
      <c r="I14" s="145"/>
      <c r="J14" s="145"/>
      <c r="K14" s="145"/>
      <c r="L14" s="145"/>
    </row>
    <row r="15" spans="2:12" ht="12.75" customHeight="1" x14ac:dyDescent="0.25">
      <c r="B15" s="351" t="s">
        <v>96</v>
      </c>
      <c r="C15" s="370" t="s">
        <v>97</v>
      </c>
      <c r="D15" s="371" t="s">
        <v>97</v>
      </c>
      <c r="E15" s="371" t="s">
        <v>97</v>
      </c>
      <c r="F15" s="388"/>
      <c r="G15" s="370" t="s">
        <v>97</v>
      </c>
      <c r="H15" s="370" t="s">
        <v>97</v>
      </c>
      <c r="I15" s="370" t="s">
        <v>97</v>
      </c>
      <c r="J15" s="370" t="s">
        <v>97</v>
      </c>
      <c r="K15" s="388"/>
      <c r="L15" s="370" t="s">
        <v>97</v>
      </c>
    </row>
    <row r="16" spans="2:12" ht="12.75" customHeight="1" x14ac:dyDescent="0.25">
      <c r="B16" s="199" t="s">
        <v>139</v>
      </c>
      <c r="C16" s="237">
        <v>891086</v>
      </c>
      <c r="D16" s="372">
        <v>858500</v>
      </c>
      <c r="E16" s="372">
        <v>949616</v>
      </c>
      <c r="F16" s="389"/>
      <c r="G16" s="372">
        <v>886455</v>
      </c>
      <c r="H16" s="237">
        <v>899263</v>
      </c>
      <c r="I16" s="372">
        <v>846276</v>
      </c>
      <c r="J16" s="372">
        <v>863700</v>
      </c>
      <c r="K16" s="389"/>
      <c r="L16" s="372">
        <v>832409.06705664005</v>
      </c>
    </row>
    <row r="17" spans="2:12" ht="12.75" customHeight="1" x14ac:dyDescent="0.25">
      <c r="B17" s="199" t="s">
        <v>77</v>
      </c>
      <c r="C17" s="373">
        <v>327007</v>
      </c>
      <c r="D17" s="374">
        <v>320053.5</v>
      </c>
      <c r="E17" s="374">
        <v>331060</v>
      </c>
      <c r="F17" s="390"/>
      <c r="G17" s="374">
        <v>326624.28710000002</v>
      </c>
      <c r="H17" s="373">
        <v>331900</v>
      </c>
      <c r="I17" s="374">
        <v>323600</v>
      </c>
      <c r="J17" s="374">
        <v>330300</v>
      </c>
      <c r="K17" s="390"/>
      <c r="L17" s="374">
        <v>332596.924303365</v>
      </c>
    </row>
    <row r="18" spans="2:12" ht="12.75" customHeight="1" x14ac:dyDescent="0.25">
      <c r="B18" s="312"/>
      <c r="C18" s="375"/>
      <c r="D18" s="358"/>
      <c r="E18" s="358"/>
      <c r="F18" s="358"/>
      <c r="G18" s="358"/>
      <c r="H18" s="375"/>
      <c r="I18" s="358"/>
      <c r="J18" s="358"/>
      <c r="K18" s="358"/>
      <c r="L18" s="358"/>
    </row>
    <row r="19" spans="2:12" ht="12.75" customHeight="1" x14ac:dyDescent="0.25">
      <c r="B19" s="351" t="s">
        <v>179</v>
      </c>
      <c r="C19" s="370"/>
      <c r="D19" s="371"/>
      <c r="E19" s="371"/>
      <c r="F19" s="388"/>
      <c r="G19" s="370"/>
      <c r="H19" s="370"/>
      <c r="I19" s="370"/>
      <c r="J19" s="370"/>
      <c r="K19" s="388"/>
      <c r="L19" s="370"/>
    </row>
    <row r="20" spans="2:12" ht="12.75" customHeight="1" x14ac:dyDescent="0.25">
      <c r="B20" s="199" t="s">
        <v>180</v>
      </c>
      <c r="C20" s="376">
        <v>0.114</v>
      </c>
      <c r="D20" s="377">
        <v>0.13300000000000001</v>
      </c>
      <c r="E20" s="377">
        <v>0.13500000000000001</v>
      </c>
      <c r="F20" s="391"/>
      <c r="G20" s="377">
        <v>7.0381098971247905E-2</v>
      </c>
      <c r="H20" s="376">
        <v>0.11534875294373199</v>
      </c>
      <c r="I20" s="377">
        <v>0.13823038746881899</v>
      </c>
      <c r="J20" s="377">
        <v>0.1319962051712</v>
      </c>
      <c r="K20" s="391"/>
      <c r="L20" s="377">
        <v>7.6277425626520998E-2</v>
      </c>
    </row>
    <row r="21" spans="2:12" ht="12.75" customHeight="1" x14ac:dyDescent="0.25">
      <c r="B21" s="199" t="s">
        <v>70</v>
      </c>
      <c r="C21" s="373">
        <v>39600</v>
      </c>
      <c r="D21" s="378">
        <v>38550.939579239297</v>
      </c>
      <c r="E21" s="378">
        <v>38450</v>
      </c>
      <c r="F21" s="392"/>
      <c r="G21" s="378">
        <v>37002.795137469599</v>
      </c>
      <c r="H21" s="373">
        <v>35231.985940796199</v>
      </c>
      <c r="I21" s="378">
        <v>34011.882124822398</v>
      </c>
      <c r="J21" s="378">
        <v>32150.705521430598</v>
      </c>
      <c r="K21" s="392"/>
      <c r="L21" s="378">
        <v>31398.356355427801</v>
      </c>
    </row>
    <row r="22" spans="2:12" ht="12.75" customHeight="1" x14ac:dyDescent="0.25">
      <c r="B22" s="199" t="s">
        <v>181</v>
      </c>
      <c r="C22" s="376">
        <v>9.5000000000000001E-2</v>
      </c>
      <c r="D22" s="379">
        <v>0.11</v>
      </c>
      <c r="E22" s="379">
        <v>0.111</v>
      </c>
      <c r="F22" s="393"/>
      <c r="G22" s="379">
        <v>5.7893536341380197E-2</v>
      </c>
      <c r="H22" s="376">
        <v>9.4512872410899895E-2</v>
      </c>
      <c r="I22" s="379">
        <v>0.11338113625875</v>
      </c>
      <c r="J22" s="379">
        <v>0.10681530817437999</v>
      </c>
      <c r="K22" s="393"/>
      <c r="L22" s="379">
        <v>6.1547762875623198E-2</v>
      </c>
    </row>
    <row r="23" spans="2:12" ht="12.75" customHeight="1" x14ac:dyDescent="0.25">
      <c r="B23" s="322" t="s">
        <v>72</v>
      </c>
      <c r="C23" s="373">
        <v>47700</v>
      </c>
      <c r="D23" s="380">
        <v>46677.005875212599</v>
      </c>
      <c r="E23" s="380">
        <v>46654.848740288799</v>
      </c>
      <c r="F23" s="394"/>
      <c r="G23" s="380">
        <v>44984.251288888699</v>
      </c>
      <c r="H23" s="373">
        <v>42999.070267736897</v>
      </c>
      <c r="I23" s="380">
        <v>41635.010251352804</v>
      </c>
      <c r="J23" s="380">
        <v>39621.025010915699</v>
      </c>
      <c r="K23" s="394"/>
      <c r="L23" s="380">
        <v>38912.6375971776</v>
      </c>
    </row>
    <row r="24" spans="2:12" ht="12.75" customHeight="1" x14ac:dyDescent="0.25">
      <c r="B24" s="199" t="s">
        <v>26</v>
      </c>
      <c r="C24" s="381">
        <v>0.63777418782740503</v>
      </c>
      <c r="D24" s="382">
        <v>0.59632093907050898</v>
      </c>
      <c r="E24" s="382">
        <v>0.6</v>
      </c>
      <c r="F24" s="382"/>
      <c r="G24" s="382">
        <v>0.72358863944156804</v>
      </c>
      <c r="H24" s="381">
        <v>0.63</v>
      </c>
      <c r="I24" s="382">
        <v>0.62</v>
      </c>
      <c r="J24" s="382">
        <v>0.63</v>
      </c>
      <c r="K24" s="382"/>
      <c r="L24" s="382">
        <v>0.79</v>
      </c>
    </row>
    <row r="25" spans="2:12" ht="12.75" customHeight="1" x14ac:dyDescent="0.25">
      <c r="B25" s="229" t="s">
        <v>27</v>
      </c>
      <c r="C25" s="383">
        <v>42.766698934355603</v>
      </c>
      <c r="D25" s="384">
        <v>45.304141468136002</v>
      </c>
      <c r="E25" s="384">
        <v>41.160405161523201</v>
      </c>
      <c r="F25" s="384"/>
      <c r="G25" s="384">
        <v>55.267155217222999</v>
      </c>
      <c r="H25" s="383">
        <v>46.2128628618145</v>
      </c>
      <c r="I25" s="384">
        <v>43.841159102001797</v>
      </c>
      <c r="J25" s="384">
        <v>59.7346218551139</v>
      </c>
      <c r="K25" s="384"/>
      <c r="L25" s="384">
        <v>55.628793029133497</v>
      </c>
    </row>
    <row r="26" spans="2:12" ht="12.75" customHeight="1" x14ac:dyDescent="0.25">
      <c r="B26" s="229" t="s">
        <v>182</v>
      </c>
      <c r="C26" s="385">
        <v>6.8</v>
      </c>
      <c r="D26" s="386">
        <v>7.6801462301710899</v>
      </c>
      <c r="E26" s="386">
        <v>7.7999772008565902</v>
      </c>
      <c r="F26" s="386"/>
      <c r="G26" s="386">
        <v>3.9574224299796401</v>
      </c>
      <c r="H26" s="385">
        <v>6.19793766809914</v>
      </c>
      <c r="I26" s="386">
        <v>7.1884811813599301</v>
      </c>
      <c r="J26" s="386">
        <v>6.5326385547250299</v>
      </c>
      <c r="K26" s="386"/>
      <c r="L26" s="386">
        <v>4.1847402945182601</v>
      </c>
    </row>
  </sheetData>
  <mergeCells count="2">
    <mergeCell ref="F1:F2"/>
    <mergeCell ref="K1:K2"/>
  </mergeCells>
  <pageMargins left="0.7" right="0.7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3.42578125" customWidth="1"/>
  </cols>
  <sheetData>
    <row r="1" spans="2:12" ht="12.75" customHeight="1" x14ac:dyDescent="0.25">
      <c r="B1" s="395" t="s">
        <v>60</v>
      </c>
      <c r="C1" s="206" t="s">
        <v>149</v>
      </c>
      <c r="D1" s="352" t="s">
        <v>150</v>
      </c>
      <c r="E1" s="284" t="s">
        <v>151</v>
      </c>
      <c r="F1" s="806"/>
      <c r="G1" s="284" t="s">
        <v>152</v>
      </c>
      <c r="H1" s="284" t="s">
        <v>153</v>
      </c>
      <c r="I1" s="284" t="s">
        <v>154</v>
      </c>
      <c r="J1" s="284" t="s">
        <v>155</v>
      </c>
      <c r="K1" s="807"/>
      <c r="L1" s="284" t="s">
        <v>156</v>
      </c>
    </row>
    <row r="2" spans="2:12" ht="12.75" customHeight="1" x14ac:dyDescent="0.25">
      <c r="B2" s="395" t="s">
        <v>89</v>
      </c>
      <c r="C2" s="789" t="s">
        <v>5</v>
      </c>
      <c r="D2" s="387" t="s">
        <v>5</v>
      </c>
      <c r="E2" s="387" t="s">
        <v>5</v>
      </c>
      <c r="F2" s="806"/>
      <c r="G2" s="387" t="s">
        <v>5</v>
      </c>
      <c r="H2" s="387" t="s">
        <v>5</v>
      </c>
      <c r="I2" s="387" t="s">
        <v>5</v>
      </c>
      <c r="J2" s="387" t="s">
        <v>5</v>
      </c>
      <c r="K2" s="807"/>
      <c r="L2" s="387" t="s">
        <v>5</v>
      </c>
    </row>
    <row r="3" spans="2:12" ht="12.75" customHeight="1" x14ac:dyDescent="0.25">
      <c r="B3" s="396" t="s">
        <v>183</v>
      </c>
      <c r="C3" s="152">
        <v>199</v>
      </c>
      <c r="D3" s="146">
        <v>153</v>
      </c>
      <c r="E3" s="146">
        <v>122</v>
      </c>
      <c r="F3" s="146"/>
      <c r="G3" s="397">
        <v>228</v>
      </c>
      <c r="H3" s="152">
        <v>327</v>
      </c>
      <c r="I3" s="397">
        <v>245</v>
      </c>
      <c r="J3" s="146">
        <v>301</v>
      </c>
      <c r="K3" s="397"/>
      <c r="L3" s="397">
        <v>322</v>
      </c>
    </row>
    <row r="4" spans="2:12" ht="12.75" customHeight="1" x14ac:dyDescent="0.25">
      <c r="B4" s="229" t="s">
        <v>365</v>
      </c>
      <c r="C4" s="152">
        <v>-138</v>
      </c>
      <c r="D4" s="146">
        <v>-42</v>
      </c>
      <c r="E4" s="146">
        <v>-73</v>
      </c>
      <c r="F4" s="146"/>
      <c r="G4" s="397">
        <v>-142</v>
      </c>
      <c r="H4" s="152">
        <v>106</v>
      </c>
      <c r="I4" s="397">
        <v>66</v>
      </c>
      <c r="J4" s="146">
        <v>87</v>
      </c>
      <c r="K4" s="397"/>
      <c r="L4" s="397">
        <v>121</v>
      </c>
    </row>
    <row r="5" spans="2:12" ht="12.75" customHeight="1" x14ac:dyDescent="0.25">
      <c r="B5" s="293" t="s">
        <v>184</v>
      </c>
      <c r="C5" s="152">
        <v>-55</v>
      </c>
      <c r="D5" s="146">
        <v>-79</v>
      </c>
      <c r="E5" s="146">
        <v>-39</v>
      </c>
      <c r="F5" s="146"/>
      <c r="G5" s="397">
        <v>-64</v>
      </c>
      <c r="H5" s="152">
        <v>-63</v>
      </c>
      <c r="I5" s="397">
        <v>-26</v>
      </c>
      <c r="J5" s="146">
        <v>-15</v>
      </c>
      <c r="K5" s="397"/>
      <c r="L5" s="397">
        <v>7</v>
      </c>
    </row>
    <row r="6" spans="2:12" ht="12.75" customHeight="1" x14ac:dyDescent="0.25">
      <c r="B6" s="398" t="s">
        <v>7</v>
      </c>
      <c r="C6" s="399">
        <v>5.9999999999999902</v>
      </c>
      <c r="D6" s="400">
        <v>31.999999999997801</v>
      </c>
      <c r="E6" s="400">
        <v>10.0000000000004</v>
      </c>
      <c r="F6" s="358"/>
      <c r="G6" s="400">
        <v>21.795477000001998</v>
      </c>
      <c r="H6" s="399">
        <v>370</v>
      </c>
      <c r="I6" s="400">
        <v>285.07423558262798</v>
      </c>
      <c r="J6" s="400">
        <v>372.92576441736497</v>
      </c>
      <c r="K6" s="358"/>
      <c r="L6" s="400">
        <v>449.92975679978701</v>
      </c>
    </row>
    <row r="7" spans="2:12" ht="12.75" customHeight="1" x14ac:dyDescent="0.25">
      <c r="B7" s="401" t="s">
        <v>61</v>
      </c>
      <c r="C7" s="360">
        <v>-24.999999999999901</v>
      </c>
      <c r="D7" s="359">
        <v>-7.9999999999998899</v>
      </c>
      <c r="E7" s="359">
        <v>-29</v>
      </c>
      <c r="F7" s="359"/>
      <c r="G7" s="359">
        <v>-2.00000000000027</v>
      </c>
      <c r="H7" s="360">
        <v>-17.000000000000199</v>
      </c>
      <c r="I7" s="359">
        <v>-82.035742289999902</v>
      </c>
      <c r="J7" s="359">
        <v>-66.964257710000098</v>
      </c>
      <c r="K7" s="359"/>
      <c r="L7" s="359">
        <v>-175.54846492999999</v>
      </c>
    </row>
    <row r="8" spans="2:12" ht="12.75" customHeight="1" x14ac:dyDescent="0.25">
      <c r="B8" s="402" t="s">
        <v>360</v>
      </c>
      <c r="C8" s="403">
        <v>-18.999999999999901</v>
      </c>
      <c r="D8" s="404">
        <v>24</v>
      </c>
      <c r="E8" s="404">
        <v>-18.999999999999599</v>
      </c>
      <c r="F8" s="414"/>
      <c r="G8" s="404">
        <v>19.795477000001799</v>
      </c>
      <c r="H8" s="403">
        <v>353</v>
      </c>
      <c r="I8" s="404">
        <v>203.03849329262599</v>
      </c>
      <c r="J8" s="404">
        <v>305.961506707365</v>
      </c>
      <c r="K8" s="414"/>
      <c r="L8" s="404">
        <v>274.38129186978699</v>
      </c>
    </row>
    <row r="9" spans="2:12" ht="12.75" customHeight="1" x14ac:dyDescent="0.25">
      <c r="B9" s="229" t="s">
        <v>63</v>
      </c>
      <c r="C9" s="360">
        <v>-216</v>
      </c>
      <c r="D9" s="359">
        <v>-234</v>
      </c>
      <c r="E9" s="359">
        <v>-219</v>
      </c>
      <c r="F9" s="359"/>
      <c r="G9" s="359">
        <v>-329</v>
      </c>
      <c r="H9" s="360">
        <v>-321</v>
      </c>
      <c r="I9" s="359">
        <v>-441</v>
      </c>
      <c r="J9" s="359">
        <v>-419</v>
      </c>
      <c r="K9" s="359"/>
      <c r="L9" s="359">
        <v>-456</v>
      </c>
    </row>
    <row r="10" spans="2:12" ht="12.75" customHeight="1" x14ac:dyDescent="0.25">
      <c r="B10" s="229" t="s">
        <v>11</v>
      </c>
      <c r="C10" s="360">
        <v>-73.5877577065569</v>
      </c>
      <c r="D10" s="359">
        <v>-36.278201898407403</v>
      </c>
      <c r="E10" s="359">
        <v>-8.5994067199999993</v>
      </c>
      <c r="F10" s="359"/>
      <c r="G10" s="359">
        <v>-82.997064127993298</v>
      </c>
      <c r="H10" s="360">
        <v>-82.222121127107698</v>
      </c>
      <c r="I10" s="359">
        <v>-10.17333367947</v>
      </c>
      <c r="J10" s="359">
        <v>-22.716276636463899</v>
      </c>
      <c r="K10" s="359"/>
      <c r="L10" s="359">
        <v>-35</v>
      </c>
    </row>
    <row r="11" spans="2:12" ht="12.75" customHeight="1" x14ac:dyDescent="0.25">
      <c r="B11" s="229" t="s">
        <v>13</v>
      </c>
      <c r="C11" s="360">
        <v>-21.697753970000001</v>
      </c>
      <c r="D11" s="359">
        <v>-12</v>
      </c>
      <c r="E11" s="359">
        <v>-10.790485029999999</v>
      </c>
      <c r="F11" s="359"/>
      <c r="G11" s="359">
        <v>-41</v>
      </c>
      <c r="H11" s="360">
        <v>-130.37439196039199</v>
      </c>
      <c r="I11" s="359">
        <v>-16.6130168</v>
      </c>
      <c r="J11" s="359">
        <v>-24.390849580000001</v>
      </c>
      <c r="K11" s="359"/>
      <c r="L11" s="359">
        <v>-102.99143424568101</v>
      </c>
    </row>
    <row r="12" spans="2:12" ht="12.75" customHeight="1" x14ac:dyDescent="0.25">
      <c r="B12" s="229" t="s">
        <v>185</v>
      </c>
      <c r="C12" s="360">
        <v>0</v>
      </c>
      <c r="D12" s="359">
        <v>0</v>
      </c>
      <c r="E12" s="359">
        <v>0</v>
      </c>
      <c r="F12" s="359"/>
      <c r="G12" s="359">
        <v>-90.787482109999999</v>
      </c>
      <c r="H12" s="360">
        <v>0</v>
      </c>
      <c r="I12" s="359">
        <v>0</v>
      </c>
      <c r="J12" s="359">
        <v>0</v>
      </c>
      <c r="K12" s="359"/>
      <c r="L12" s="359">
        <v>-109.08922482303799</v>
      </c>
    </row>
    <row r="13" spans="2:12" ht="12.75" customHeight="1" x14ac:dyDescent="0.25">
      <c r="B13" s="402" t="s">
        <v>186</v>
      </c>
      <c r="C13" s="403">
        <v>-311.946895640999</v>
      </c>
      <c r="D13" s="404">
        <v>-282</v>
      </c>
      <c r="E13" s="404">
        <v>-239.00000000000099</v>
      </c>
      <c r="F13" s="414"/>
      <c r="G13" s="404">
        <v>-544.00000000000205</v>
      </c>
      <c r="H13" s="403">
        <v>-533</v>
      </c>
      <c r="I13" s="404">
        <v>-468</v>
      </c>
      <c r="J13" s="404">
        <v>-466.29299150092498</v>
      </c>
      <c r="K13" s="414"/>
      <c r="L13" s="404">
        <v>-703</v>
      </c>
    </row>
    <row r="14" spans="2:12" ht="12.75" customHeight="1" x14ac:dyDescent="0.25">
      <c r="B14" s="401" t="s">
        <v>64</v>
      </c>
      <c r="C14" s="360">
        <v>-6</v>
      </c>
      <c r="D14" s="359">
        <v>2</v>
      </c>
      <c r="E14" s="359">
        <v>2.4500000000000002</v>
      </c>
      <c r="F14" s="359"/>
      <c r="G14" s="359">
        <v>-8</v>
      </c>
      <c r="H14" s="360">
        <v>23</v>
      </c>
      <c r="I14" s="359">
        <v>-72</v>
      </c>
      <c r="J14" s="359">
        <v>6</v>
      </c>
      <c r="K14" s="359"/>
      <c r="L14" s="359">
        <v>4.1000000000000298</v>
      </c>
    </row>
    <row r="15" spans="2:12" ht="12.75" customHeight="1" x14ac:dyDescent="0.25">
      <c r="B15" s="402" t="s">
        <v>141</v>
      </c>
      <c r="C15" s="403">
        <v>-336.946895640999</v>
      </c>
      <c r="D15" s="404">
        <v>-256.00000000000199</v>
      </c>
      <c r="E15" s="404">
        <v>-255.55</v>
      </c>
      <c r="F15" s="414"/>
      <c r="G15" s="404">
        <v>-531.55942500000003</v>
      </c>
      <c r="H15" s="403">
        <v>-157</v>
      </c>
      <c r="I15" s="404">
        <v>-337</v>
      </c>
      <c r="J15" s="404">
        <v>-154.33148479355901</v>
      </c>
      <c r="K15" s="414"/>
      <c r="L15" s="404">
        <v>-425</v>
      </c>
    </row>
    <row r="16" spans="2:12" ht="12.75" customHeight="1" x14ac:dyDescent="0.25">
      <c r="B16" s="401" t="s">
        <v>142</v>
      </c>
      <c r="C16" s="360">
        <v>-327.72372709358302</v>
      </c>
      <c r="D16" s="359">
        <v>-202.648230151533</v>
      </c>
      <c r="E16" s="359">
        <v>-199.33425896347501</v>
      </c>
      <c r="F16" s="359"/>
      <c r="G16" s="359">
        <v>-448</v>
      </c>
      <c r="H16" s="360">
        <v>-173</v>
      </c>
      <c r="I16" s="359">
        <v>-294</v>
      </c>
      <c r="J16" s="359">
        <v>-171</v>
      </c>
      <c r="K16" s="359"/>
      <c r="L16" s="359">
        <v>-890</v>
      </c>
    </row>
    <row r="17" spans="2:12" ht="12.75" customHeight="1" x14ac:dyDescent="0.25">
      <c r="B17" s="229"/>
      <c r="C17" s="344"/>
      <c r="D17" s="344"/>
      <c r="E17" s="344"/>
      <c r="F17" s="344"/>
      <c r="G17" s="405"/>
      <c r="H17" s="344"/>
      <c r="I17" s="405"/>
      <c r="J17" s="405"/>
      <c r="K17" s="405"/>
      <c r="L17" s="405"/>
    </row>
    <row r="18" spans="2:12" ht="12.75" customHeight="1" x14ac:dyDescent="0.25">
      <c r="B18" s="395" t="s">
        <v>96</v>
      </c>
      <c r="C18" s="387" t="s">
        <v>97</v>
      </c>
      <c r="D18" s="387" t="s">
        <v>97</v>
      </c>
      <c r="E18" s="387" t="s">
        <v>97</v>
      </c>
      <c r="F18" s="303"/>
      <c r="G18" s="387" t="s">
        <v>97</v>
      </c>
      <c r="H18" s="387" t="s">
        <v>97</v>
      </c>
      <c r="I18" s="387" t="s">
        <v>97</v>
      </c>
      <c r="J18" s="387" t="s">
        <v>97</v>
      </c>
      <c r="K18" s="303"/>
      <c r="L18" s="387" t="s">
        <v>97</v>
      </c>
    </row>
    <row r="19" spans="2:12" ht="12.75" customHeight="1" x14ac:dyDescent="0.25">
      <c r="B19" s="406" t="s">
        <v>120</v>
      </c>
      <c r="C19" s="407">
        <v>50945.999999999898</v>
      </c>
      <c r="D19" s="408">
        <v>53894</v>
      </c>
      <c r="E19" s="408">
        <v>65556</v>
      </c>
      <c r="F19" s="408"/>
      <c r="G19" s="409">
        <v>63928</v>
      </c>
      <c r="H19" s="407">
        <v>64472.000000000102</v>
      </c>
      <c r="I19" s="409">
        <v>75529</v>
      </c>
      <c r="J19" s="409">
        <v>83400</v>
      </c>
      <c r="K19" s="344"/>
      <c r="L19" s="409">
        <v>81920.819068847894</v>
      </c>
    </row>
    <row r="20" spans="2:12" ht="12.75" customHeight="1" x14ac:dyDescent="0.25">
      <c r="B20" s="229" t="s">
        <v>143</v>
      </c>
      <c r="C20" s="407">
        <v>17558.094498670001</v>
      </c>
      <c r="D20" s="408">
        <v>16958.49776505</v>
      </c>
      <c r="E20" s="408">
        <v>18508.68282038</v>
      </c>
      <c r="F20" s="408"/>
      <c r="G20" s="344">
        <v>18732.367614710001</v>
      </c>
      <c r="H20" s="407">
        <v>18092.81790821</v>
      </c>
      <c r="I20" s="344">
        <v>17028.878747070001</v>
      </c>
      <c r="J20" s="344">
        <v>17500</v>
      </c>
      <c r="K20" s="344"/>
      <c r="L20" s="344">
        <v>17599.178121270001</v>
      </c>
    </row>
    <row r="21" spans="2:12" ht="12.75" customHeight="1" x14ac:dyDescent="0.25">
      <c r="B21" s="229" t="s">
        <v>122</v>
      </c>
      <c r="C21" s="407">
        <v>239469</v>
      </c>
      <c r="D21" s="408">
        <v>220900</v>
      </c>
      <c r="E21" s="408">
        <v>301900</v>
      </c>
      <c r="F21" s="408"/>
      <c r="G21" s="408">
        <v>285400</v>
      </c>
      <c r="H21" s="407">
        <v>249600</v>
      </c>
      <c r="I21" s="408">
        <v>227000</v>
      </c>
      <c r="J21" s="408">
        <v>231500</v>
      </c>
      <c r="K21" s="408"/>
      <c r="L21" s="408">
        <v>239300</v>
      </c>
    </row>
    <row r="22" spans="2:12" ht="12.75" customHeight="1" x14ac:dyDescent="0.25">
      <c r="B22" s="229" t="s">
        <v>123</v>
      </c>
      <c r="C22" s="407">
        <v>231046</v>
      </c>
      <c r="D22" s="408">
        <v>213600</v>
      </c>
      <c r="E22" s="408">
        <v>295600</v>
      </c>
      <c r="F22" s="408"/>
      <c r="G22" s="408">
        <v>277100</v>
      </c>
      <c r="H22" s="407">
        <v>240000</v>
      </c>
      <c r="I22" s="408">
        <v>215000</v>
      </c>
      <c r="J22" s="408">
        <v>220900</v>
      </c>
      <c r="K22" s="408"/>
      <c r="L22" s="408">
        <v>228300</v>
      </c>
    </row>
    <row r="23" spans="2:12" ht="12.75" customHeight="1" x14ac:dyDescent="0.25">
      <c r="B23" s="229" t="s">
        <v>124</v>
      </c>
      <c r="C23" s="407">
        <v>7116</v>
      </c>
      <c r="D23" s="408">
        <v>15600</v>
      </c>
      <c r="E23" s="408">
        <v>42800</v>
      </c>
      <c r="F23" s="408"/>
      <c r="G23" s="408">
        <v>49300</v>
      </c>
      <c r="H23" s="407">
        <v>73900</v>
      </c>
      <c r="I23" s="408">
        <v>86800</v>
      </c>
      <c r="J23" s="408">
        <v>98300</v>
      </c>
      <c r="K23" s="408"/>
      <c r="L23" s="408">
        <v>104700</v>
      </c>
    </row>
    <row r="24" spans="2:12" ht="12.75" customHeight="1" x14ac:dyDescent="0.25">
      <c r="B24" s="229" t="s">
        <v>139</v>
      </c>
      <c r="C24" s="407">
        <v>345442</v>
      </c>
      <c r="D24" s="408">
        <v>338168</v>
      </c>
      <c r="E24" s="408">
        <v>466793</v>
      </c>
      <c r="F24" s="408"/>
      <c r="G24" s="344">
        <v>471500</v>
      </c>
      <c r="H24" s="407">
        <v>466500</v>
      </c>
      <c r="I24" s="344">
        <v>468600</v>
      </c>
      <c r="J24" s="344">
        <v>498400</v>
      </c>
      <c r="K24" s="344"/>
      <c r="L24" s="344">
        <v>511200</v>
      </c>
    </row>
    <row r="25" spans="2:12" ht="12.75" customHeight="1" x14ac:dyDescent="0.25">
      <c r="B25" s="229" t="s">
        <v>144</v>
      </c>
      <c r="C25" s="407">
        <v>17850</v>
      </c>
      <c r="D25" s="408">
        <v>19621</v>
      </c>
      <c r="E25" s="408">
        <v>20487</v>
      </c>
      <c r="F25" s="408"/>
      <c r="G25" s="344">
        <v>21571</v>
      </c>
      <c r="H25" s="407">
        <v>22159</v>
      </c>
      <c r="I25" s="344">
        <v>28644</v>
      </c>
      <c r="J25" s="344">
        <v>30700</v>
      </c>
      <c r="K25" s="344"/>
      <c r="L25" s="344">
        <v>29288</v>
      </c>
    </row>
    <row r="26" spans="2:12" ht="12.75" customHeight="1" x14ac:dyDescent="0.25">
      <c r="B26" s="229" t="s">
        <v>42</v>
      </c>
      <c r="C26" s="343">
        <v>54844</v>
      </c>
      <c r="D26" s="344">
        <v>56629.900005000003</v>
      </c>
      <c r="E26" s="344">
        <v>64839</v>
      </c>
      <c r="F26" s="344"/>
      <c r="G26" s="344">
        <v>75276.198999999993</v>
      </c>
      <c r="H26" s="343">
        <v>81000</v>
      </c>
      <c r="I26" s="344">
        <v>87470</v>
      </c>
      <c r="J26" s="344">
        <v>105974</v>
      </c>
      <c r="K26" s="344"/>
      <c r="L26" s="344">
        <v>109873.58280976499</v>
      </c>
    </row>
    <row r="27" spans="2:12" ht="12.75" customHeight="1" x14ac:dyDescent="0.25">
      <c r="B27" s="229"/>
      <c r="C27" s="344"/>
      <c r="D27" s="344"/>
      <c r="E27" s="344"/>
      <c r="F27" s="344"/>
      <c r="G27" s="344"/>
      <c r="H27" s="344"/>
      <c r="I27" s="344"/>
      <c r="J27" s="344"/>
      <c r="K27" s="344"/>
      <c r="L27" s="344"/>
    </row>
    <row r="28" spans="2:12" ht="12.75" customHeight="1" x14ac:dyDescent="0.25">
      <c r="B28" s="395" t="s">
        <v>21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</row>
    <row r="29" spans="2:12" ht="12.75" customHeight="1" x14ac:dyDescent="0.25">
      <c r="B29" s="406" t="s">
        <v>69</v>
      </c>
      <c r="C29" s="410">
        <v>-4.7E-2</v>
      </c>
      <c r="D29" s="411">
        <v>-4.2000000000000003E-2</v>
      </c>
      <c r="E29" s="411">
        <v>-4.4999999999999998E-2</v>
      </c>
      <c r="F29" s="346"/>
      <c r="G29" s="411">
        <v>-5.3386695429021899E-2</v>
      </c>
      <c r="H29" s="410">
        <v>-4.4189830493300698E-2</v>
      </c>
      <c r="I29" s="411">
        <v>-6.27850066719534E-2</v>
      </c>
      <c r="J29" s="411">
        <v>-5.6281358171966701E-2</v>
      </c>
      <c r="K29" s="346"/>
      <c r="L29" s="411">
        <v>-0.1</v>
      </c>
    </row>
    <row r="30" spans="2:12" ht="12.75" customHeight="1" x14ac:dyDescent="0.25">
      <c r="B30" s="229" t="s">
        <v>70</v>
      </c>
      <c r="C30" s="343">
        <v>8290.8399305591702</v>
      </c>
      <c r="D30" s="344">
        <v>9122.4329859033296</v>
      </c>
      <c r="E30" s="344">
        <v>10181.612928479801</v>
      </c>
      <c r="F30" s="344"/>
      <c r="G30" s="344">
        <v>11917.229076777099</v>
      </c>
      <c r="H30" s="343">
        <v>12354.4849626541</v>
      </c>
      <c r="I30" s="344">
        <v>13475.918482168299</v>
      </c>
      <c r="J30" s="344">
        <v>15020.366211280099</v>
      </c>
      <c r="K30" s="344"/>
      <c r="L30" s="344">
        <v>15690.3101529208</v>
      </c>
    </row>
    <row r="31" spans="2:12" ht="12.75" customHeight="1" x14ac:dyDescent="0.25">
      <c r="B31" s="229" t="s">
        <v>71</v>
      </c>
      <c r="C31" s="345">
        <v>-3.7999999999999999E-2</v>
      </c>
      <c r="D31" s="346">
        <v>-3.2000000000000001E-2</v>
      </c>
      <c r="E31" s="346">
        <v>-3.3560407215897599E-2</v>
      </c>
      <c r="F31" s="346"/>
      <c r="G31" s="346">
        <v>-4.3321492123876697E-2</v>
      </c>
      <c r="H31" s="345">
        <v>-3.3561066732565002E-2</v>
      </c>
      <c r="I31" s="346">
        <v>-4.8959136552779198E-2</v>
      </c>
      <c r="J31" s="346">
        <v>-4.2021096633562897E-2</v>
      </c>
      <c r="K31" s="346"/>
      <c r="L31" s="346">
        <v>-8.3000000000000004E-2</v>
      </c>
    </row>
    <row r="32" spans="2:12" ht="12.75" customHeight="1" x14ac:dyDescent="0.25">
      <c r="B32" s="229" t="s">
        <v>72</v>
      </c>
      <c r="C32" s="343">
        <v>8415.0165376079694</v>
      </c>
      <c r="D32" s="344">
        <v>9282.0817655907395</v>
      </c>
      <c r="E32" s="344">
        <v>10321.597712004899</v>
      </c>
      <c r="F32" s="344"/>
      <c r="G32" s="344">
        <v>12067.911083344599</v>
      </c>
      <c r="H32" s="343">
        <v>12556.330511996501</v>
      </c>
      <c r="I32" s="344">
        <v>13672.0563600472</v>
      </c>
      <c r="J32" s="344">
        <v>15214.8017629843</v>
      </c>
      <c r="K32" s="344"/>
      <c r="L32" s="344">
        <v>15969.6895856558</v>
      </c>
    </row>
    <row r="33" spans="2:12" ht="12.75" customHeight="1" x14ac:dyDescent="0.25">
      <c r="B33" s="229" t="s">
        <v>73</v>
      </c>
      <c r="C33" s="343">
        <v>8514.3946725105197</v>
      </c>
      <c r="D33" s="344">
        <v>8311.7806917053294</v>
      </c>
      <c r="E33" s="344">
        <v>9729.6866281568091</v>
      </c>
      <c r="F33" s="344"/>
      <c r="G33" s="344">
        <v>10985.702087176</v>
      </c>
      <c r="H33" s="343">
        <v>12093.627131589399</v>
      </c>
      <c r="I33" s="344">
        <v>12712.151096784901</v>
      </c>
      <c r="J33" s="344">
        <v>14940.5964920059</v>
      </c>
      <c r="K33" s="344"/>
      <c r="L33" s="344">
        <v>15068.5421588932</v>
      </c>
    </row>
    <row r="34" spans="2:12" ht="12.75" customHeight="1" x14ac:dyDescent="0.25">
      <c r="B34" s="229" t="s">
        <v>182</v>
      </c>
      <c r="C34" s="412">
        <v>-2</v>
      </c>
      <c r="D34" s="413">
        <v>-1.19054573104698</v>
      </c>
      <c r="E34" s="413">
        <v>-1.1811554587559501</v>
      </c>
      <c r="F34" s="413"/>
      <c r="G34" s="413">
        <v>-2.69409936370984</v>
      </c>
      <c r="H34" s="412">
        <v>-1.0336546176989601</v>
      </c>
      <c r="I34" s="413">
        <v>-1.7790249091107</v>
      </c>
      <c r="J34" s="413">
        <v>-1.03714730006611</v>
      </c>
      <c r="K34" s="413"/>
      <c r="L34" s="413">
        <v>-6.2</v>
      </c>
    </row>
  </sheetData>
  <mergeCells count="2">
    <mergeCell ref="F1:F2"/>
    <mergeCell ref="K1:K2"/>
  </mergeCells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4.5703125" customWidth="1"/>
  </cols>
  <sheetData>
    <row r="1" spans="2:12" ht="12.75" customHeight="1" x14ac:dyDescent="0.25">
      <c r="B1" s="395" t="s">
        <v>79</v>
      </c>
      <c r="C1" s="133" t="s">
        <v>149</v>
      </c>
      <c r="D1" s="300" t="s">
        <v>150</v>
      </c>
      <c r="E1" s="301" t="s">
        <v>151</v>
      </c>
      <c r="F1" s="806"/>
      <c r="G1" s="301" t="s">
        <v>152</v>
      </c>
      <c r="H1" s="301" t="s">
        <v>153</v>
      </c>
      <c r="I1" s="301" t="s">
        <v>154</v>
      </c>
      <c r="J1" s="301" t="s">
        <v>155</v>
      </c>
      <c r="K1" s="806"/>
      <c r="L1" s="301" t="s">
        <v>156</v>
      </c>
    </row>
    <row r="2" spans="2:12" ht="12.75" customHeight="1" x14ac:dyDescent="0.25">
      <c r="B2" s="395" t="s">
        <v>89</v>
      </c>
      <c r="C2" s="302" t="s">
        <v>5</v>
      </c>
      <c r="D2" s="303" t="s">
        <v>5</v>
      </c>
      <c r="E2" s="303" t="s">
        <v>5</v>
      </c>
      <c r="F2" s="806"/>
      <c r="G2" s="303" t="s">
        <v>5</v>
      </c>
      <c r="H2" s="303" t="s">
        <v>5</v>
      </c>
      <c r="I2" s="303" t="s">
        <v>5</v>
      </c>
      <c r="J2" s="303" t="s">
        <v>5</v>
      </c>
      <c r="K2" s="806"/>
      <c r="L2" s="303" t="s">
        <v>5</v>
      </c>
    </row>
    <row r="3" spans="2:12" ht="12.75" customHeight="1" x14ac:dyDescent="0.25">
      <c r="B3" s="415" t="s">
        <v>90</v>
      </c>
      <c r="C3" s="416">
        <v>2180</v>
      </c>
      <c r="D3" s="417">
        <v>2210</v>
      </c>
      <c r="E3" s="417">
        <v>2174</v>
      </c>
      <c r="F3" s="145"/>
      <c r="G3" s="417">
        <v>2231</v>
      </c>
      <c r="H3" s="416">
        <v>2236</v>
      </c>
      <c r="I3" s="417">
        <v>2187.9337457484398</v>
      </c>
      <c r="J3" s="417">
        <v>2173.0662542515602</v>
      </c>
      <c r="K3" s="145"/>
      <c r="L3" s="417">
        <v>2165.8996697778398</v>
      </c>
    </row>
    <row r="4" spans="2:12" ht="12.75" customHeight="1" x14ac:dyDescent="0.25">
      <c r="B4" s="418" t="s">
        <v>61</v>
      </c>
      <c r="C4" s="355">
        <v>-82</v>
      </c>
      <c r="D4" s="356">
        <v>-99</v>
      </c>
      <c r="E4" s="356">
        <v>-79</v>
      </c>
      <c r="F4" s="354"/>
      <c r="G4" s="356">
        <v>-123</v>
      </c>
      <c r="H4" s="355">
        <v>-129</v>
      </c>
      <c r="I4" s="356">
        <v>-94.973470019999993</v>
      </c>
      <c r="J4" s="356">
        <v>-135.02652997999999</v>
      </c>
      <c r="K4" s="354"/>
      <c r="L4" s="356">
        <v>-169.11360636000001</v>
      </c>
    </row>
    <row r="5" spans="2:12" ht="12.75" customHeight="1" x14ac:dyDescent="0.25">
      <c r="B5" s="419" t="s">
        <v>62</v>
      </c>
      <c r="C5" s="357">
        <v>2098</v>
      </c>
      <c r="D5" s="358">
        <v>2111</v>
      </c>
      <c r="E5" s="358">
        <v>2095</v>
      </c>
      <c r="F5" s="358"/>
      <c r="G5" s="358">
        <v>2108</v>
      </c>
      <c r="H5" s="357">
        <v>2107</v>
      </c>
      <c r="I5" s="358">
        <v>2092.9602757284401</v>
      </c>
      <c r="J5" s="358">
        <v>2038.0397242715601</v>
      </c>
      <c r="K5" s="358"/>
      <c r="L5" s="358">
        <v>1996.7860634178401</v>
      </c>
    </row>
    <row r="6" spans="2:12" ht="12.75" customHeight="1" x14ac:dyDescent="0.25">
      <c r="B6" s="94" t="s">
        <v>10</v>
      </c>
      <c r="C6" s="367">
        <v>-1185</v>
      </c>
      <c r="D6" s="368">
        <v>-1232</v>
      </c>
      <c r="E6" s="368">
        <v>-1234</v>
      </c>
      <c r="F6" s="368"/>
      <c r="G6" s="368">
        <v>-1204</v>
      </c>
      <c r="H6" s="367">
        <v>-1222</v>
      </c>
      <c r="I6" s="368">
        <v>-1247</v>
      </c>
      <c r="J6" s="368">
        <v>-1278</v>
      </c>
      <c r="K6" s="368"/>
      <c r="L6" s="368">
        <v>-1371</v>
      </c>
    </row>
    <row r="7" spans="2:12" ht="12.75" customHeight="1" x14ac:dyDescent="0.25">
      <c r="B7" s="94" t="s">
        <v>136</v>
      </c>
      <c r="C7" s="367">
        <v>-6.3737013100000004</v>
      </c>
      <c r="D7" s="368">
        <v>-22.91667</v>
      </c>
      <c r="E7" s="368">
        <v>-2</v>
      </c>
      <c r="F7" s="368"/>
      <c r="G7" s="368">
        <v>-15</v>
      </c>
      <c r="H7" s="367">
        <v>-10</v>
      </c>
      <c r="I7" s="368">
        <v>-9</v>
      </c>
      <c r="J7" s="368">
        <v>-20</v>
      </c>
      <c r="K7" s="368"/>
      <c r="L7" s="368">
        <v>-17</v>
      </c>
    </row>
    <row r="8" spans="2:12" ht="12.75" customHeight="1" x14ac:dyDescent="0.25">
      <c r="B8" s="94" t="s">
        <v>13</v>
      </c>
      <c r="C8" s="367">
        <v>-64.957752490000004</v>
      </c>
      <c r="D8" s="368">
        <v>-97.198221149999995</v>
      </c>
      <c r="E8" s="368">
        <v>-41.75367808</v>
      </c>
      <c r="F8" s="368"/>
      <c r="G8" s="368">
        <v>-195.01642208115501</v>
      </c>
      <c r="H8" s="367">
        <v>-90.149035969842799</v>
      </c>
      <c r="I8" s="368">
        <v>-58.000207385000003</v>
      </c>
      <c r="J8" s="368">
        <v>-57.000131449999998</v>
      </c>
      <c r="K8" s="368"/>
      <c r="L8" s="368">
        <v>-219.00556575431901</v>
      </c>
    </row>
    <row r="9" spans="2:12" ht="12.75" customHeight="1" x14ac:dyDescent="0.25">
      <c r="B9" s="418" t="s">
        <v>185</v>
      </c>
      <c r="C9" s="355">
        <v>0</v>
      </c>
      <c r="D9" s="356">
        <v>0</v>
      </c>
      <c r="E9" s="356">
        <v>0</v>
      </c>
      <c r="F9" s="354"/>
      <c r="G9" s="356">
        <v>-70.282173619000005</v>
      </c>
      <c r="H9" s="355">
        <v>0</v>
      </c>
      <c r="I9" s="356">
        <v>0</v>
      </c>
      <c r="J9" s="356">
        <v>0</v>
      </c>
      <c r="K9" s="354"/>
      <c r="L9" s="356">
        <v>-65.947590655364905</v>
      </c>
    </row>
    <row r="10" spans="2:12" ht="12.75" customHeight="1" x14ac:dyDescent="0.25">
      <c r="B10" s="419" t="s">
        <v>186</v>
      </c>
      <c r="C10" s="357">
        <v>-1256</v>
      </c>
      <c r="D10" s="358">
        <v>-1352</v>
      </c>
      <c r="E10" s="358">
        <v>-1278</v>
      </c>
      <c r="F10" s="358"/>
      <c r="G10" s="358">
        <v>-1484</v>
      </c>
      <c r="H10" s="357">
        <v>-1321.915</v>
      </c>
      <c r="I10" s="358">
        <v>-1314.0028894081199</v>
      </c>
      <c r="J10" s="358">
        <v>-1354.5821105918801</v>
      </c>
      <c r="K10" s="358"/>
      <c r="L10" s="358">
        <v>-1672.75356455834</v>
      </c>
    </row>
    <row r="11" spans="2:12" ht="12.75" customHeight="1" x14ac:dyDescent="0.25">
      <c r="B11" s="401" t="s">
        <v>140</v>
      </c>
      <c r="C11" s="367">
        <v>13</v>
      </c>
      <c r="D11" s="368">
        <v>-50</v>
      </c>
      <c r="E11" s="368">
        <v>2</v>
      </c>
      <c r="F11" s="368"/>
      <c r="G11" s="368">
        <v>4</v>
      </c>
      <c r="H11" s="367">
        <v>4</v>
      </c>
      <c r="I11" s="368">
        <v>0.999999999999999</v>
      </c>
      <c r="J11" s="368">
        <v>5</v>
      </c>
      <c r="K11" s="368"/>
      <c r="L11" s="368">
        <v>2.5200324099999998</v>
      </c>
    </row>
    <row r="12" spans="2:12" ht="12.75" customHeight="1" x14ac:dyDescent="0.25">
      <c r="B12" s="420" t="s">
        <v>178</v>
      </c>
      <c r="C12" s="421">
        <v>855</v>
      </c>
      <c r="D12" s="422">
        <v>709</v>
      </c>
      <c r="E12" s="422">
        <v>819</v>
      </c>
      <c r="F12" s="457"/>
      <c r="G12" s="422">
        <v>627.99999999999898</v>
      </c>
      <c r="H12" s="421">
        <v>789</v>
      </c>
      <c r="I12" s="422">
        <v>779.95738632031896</v>
      </c>
      <c r="J12" s="422">
        <v>688.457613679681</v>
      </c>
      <c r="K12" s="457"/>
      <c r="L12" s="422">
        <v>326.55253126949702</v>
      </c>
    </row>
    <row r="13" spans="2:12" ht="12.75" customHeight="1" x14ac:dyDescent="0.25">
      <c r="B13" s="401" t="s">
        <v>20</v>
      </c>
      <c r="C13" s="367">
        <v>646.26774611630594</v>
      </c>
      <c r="D13" s="368">
        <v>500.444604913565</v>
      </c>
      <c r="E13" s="368">
        <v>602</v>
      </c>
      <c r="F13" s="368"/>
      <c r="G13" s="423">
        <v>441</v>
      </c>
      <c r="H13" s="367">
        <v>578</v>
      </c>
      <c r="I13" s="423">
        <v>559</v>
      </c>
      <c r="J13" s="423">
        <v>480</v>
      </c>
      <c r="K13" s="368"/>
      <c r="L13" s="423">
        <v>281.43301028294002</v>
      </c>
    </row>
    <row r="14" spans="2:12" ht="12.75" customHeight="1" x14ac:dyDescent="0.25">
      <c r="B14" s="424"/>
      <c r="C14" s="197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2:12" ht="12.75" customHeight="1" x14ac:dyDescent="0.25">
      <c r="B15" s="425" t="s">
        <v>96</v>
      </c>
      <c r="C15" s="426" t="s">
        <v>97</v>
      </c>
      <c r="D15" s="427" t="s">
        <v>97</v>
      </c>
      <c r="E15" s="427" t="s">
        <v>97</v>
      </c>
      <c r="F15" s="444"/>
      <c r="G15" s="427" t="s">
        <v>97</v>
      </c>
      <c r="H15" s="427" t="s">
        <v>97</v>
      </c>
      <c r="I15" s="427" t="s">
        <v>97</v>
      </c>
      <c r="J15" s="427" t="s">
        <v>97</v>
      </c>
      <c r="K15" s="444"/>
      <c r="L15" s="427" t="s">
        <v>97</v>
      </c>
    </row>
    <row r="16" spans="2:12" ht="12.75" customHeight="1" x14ac:dyDescent="0.25">
      <c r="B16" s="415" t="s">
        <v>111</v>
      </c>
      <c r="C16" s="428">
        <v>220752</v>
      </c>
      <c r="D16" s="429">
        <v>217450</v>
      </c>
      <c r="E16" s="429">
        <v>219026</v>
      </c>
      <c r="F16" s="430"/>
      <c r="G16" s="429">
        <v>217005</v>
      </c>
      <c r="H16" s="428">
        <v>215668</v>
      </c>
      <c r="I16" s="429">
        <v>216696</v>
      </c>
      <c r="J16" s="429">
        <v>215536</v>
      </c>
      <c r="K16" s="430"/>
      <c r="L16" s="429">
        <v>212245.77221574</v>
      </c>
    </row>
    <row r="17" spans="2:12" ht="12.75" customHeight="1" x14ac:dyDescent="0.25">
      <c r="B17" s="199" t="s">
        <v>139</v>
      </c>
      <c r="C17" s="407">
        <v>294049</v>
      </c>
      <c r="D17" s="408">
        <v>289887</v>
      </c>
      <c r="E17" s="408">
        <v>294100</v>
      </c>
      <c r="F17" s="408"/>
      <c r="G17" s="344">
        <v>284953</v>
      </c>
      <c r="H17" s="407">
        <v>275724</v>
      </c>
      <c r="I17" s="344">
        <v>268097</v>
      </c>
      <c r="J17" s="344">
        <v>271545.871441742</v>
      </c>
      <c r="K17" s="408"/>
      <c r="L17" s="344">
        <v>278524.06705663999</v>
      </c>
    </row>
    <row r="18" spans="2:12" ht="12.75" customHeight="1" x14ac:dyDescent="0.25">
      <c r="B18" s="401" t="s">
        <v>144</v>
      </c>
      <c r="C18" s="237">
        <v>302483</v>
      </c>
      <c r="D18" s="430">
        <v>298458</v>
      </c>
      <c r="E18" s="430">
        <v>298089</v>
      </c>
      <c r="F18" s="430"/>
      <c r="G18" s="430">
        <v>299214</v>
      </c>
      <c r="H18" s="237">
        <v>295942</v>
      </c>
      <c r="I18" s="430">
        <v>298311</v>
      </c>
      <c r="J18" s="430">
        <v>297156</v>
      </c>
      <c r="K18" s="430"/>
      <c r="L18" s="430">
        <v>295915</v>
      </c>
    </row>
    <row r="19" spans="2:12" ht="12.75" customHeight="1" x14ac:dyDescent="0.25">
      <c r="B19" s="229" t="s">
        <v>42</v>
      </c>
      <c r="C19" s="343">
        <v>122165</v>
      </c>
      <c r="D19" s="344">
        <v>120579</v>
      </c>
      <c r="E19" s="344">
        <v>122538</v>
      </c>
      <c r="F19" s="344"/>
      <c r="G19" s="344">
        <v>120225.76210000001</v>
      </c>
      <c r="H19" s="343">
        <v>120000</v>
      </c>
      <c r="I19" s="344">
        <v>117935</v>
      </c>
      <c r="J19" s="344">
        <v>116144</v>
      </c>
      <c r="K19" s="344"/>
      <c r="L19" s="344">
        <v>118285.259838132</v>
      </c>
    </row>
    <row r="20" spans="2:12" ht="12.75" customHeight="1" x14ac:dyDescent="0.25">
      <c r="B20" s="424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2:12" ht="12.75" customHeight="1" x14ac:dyDescent="0.25">
      <c r="B21" s="425" t="s">
        <v>21</v>
      </c>
      <c r="C21" s="426"/>
      <c r="D21" s="427"/>
      <c r="E21" s="427"/>
      <c r="F21" s="444"/>
      <c r="G21" s="427"/>
      <c r="H21" s="427"/>
      <c r="I21" s="427"/>
      <c r="J21" s="427"/>
      <c r="K21" s="444"/>
      <c r="L21" s="427"/>
    </row>
    <row r="22" spans="2:12" ht="12.75" customHeight="1" x14ac:dyDescent="0.25">
      <c r="B22" s="229" t="s">
        <v>69</v>
      </c>
      <c r="C22" s="431">
        <v>0.192</v>
      </c>
      <c r="D22" s="432">
        <v>0.14899999999999999</v>
      </c>
      <c r="E22" s="432">
        <v>0.17799999999999999</v>
      </c>
      <c r="F22" s="432"/>
      <c r="G22" s="432">
        <v>0.13296299404831399</v>
      </c>
      <c r="H22" s="431">
        <v>0.17816996294321899</v>
      </c>
      <c r="I22" s="432">
        <v>0.17546780961031</v>
      </c>
      <c r="J22" s="432">
        <v>0.146602672052915</v>
      </c>
      <c r="K22" s="432"/>
      <c r="L22" s="432">
        <v>8.56281642154198E-2</v>
      </c>
    </row>
    <row r="23" spans="2:12" ht="12.75" customHeight="1" x14ac:dyDescent="0.25">
      <c r="B23" s="229" t="s">
        <v>70</v>
      </c>
      <c r="C23" s="343">
        <v>13583.5467430757</v>
      </c>
      <c r="D23" s="344">
        <v>13599.7276606256</v>
      </c>
      <c r="E23" s="344">
        <v>13618.3283037825</v>
      </c>
      <c r="F23" s="344"/>
      <c r="G23" s="344">
        <v>13417.249797680901</v>
      </c>
      <c r="H23" s="343">
        <v>13112.1383288621</v>
      </c>
      <c r="I23" s="344">
        <v>12879.2087752066</v>
      </c>
      <c r="J23" s="344">
        <v>13122.580670023701</v>
      </c>
      <c r="K23" s="344"/>
      <c r="L23" s="344">
        <v>13146.749687400599</v>
      </c>
    </row>
    <row r="24" spans="2:12" ht="12.75" customHeight="1" x14ac:dyDescent="0.25">
      <c r="B24" s="229" t="s">
        <v>71</v>
      </c>
      <c r="C24" s="433">
        <v>0.14399999999999999</v>
      </c>
      <c r="D24" s="434">
        <v>0.112</v>
      </c>
      <c r="E24" s="434">
        <v>0.13400000000000001</v>
      </c>
      <c r="F24" s="432"/>
      <c r="G24" s="434">
        <v>0.100148705746019</v>
      </c>
      <c r="H24" s="433">
        <v>0.133831133372842</v>
      </c>
      <c r="I24" s="434">
        <v>0.13126098224970001</v>
      </c>
      <c r="J24" s="434">
        <v>0.1105649684862</v>
      </c>
      <c r="K24" s="432"/>
      <c r="L24" s="434">
        <v>6.4839814950759897E-2</v>
      </c>
    </row>
    <row r="25" spans="2:12" ht="12.75" customHeight="1" x14ac:dyDescent="0.25">
      <c r="B25" s="229" t="s">
        <v>72</v>
      </c>
      <c r="C25" s="343">
        <v>18146.846388859001</v>
      </c>
      <c r="D25" s="344">
        <v>18098.770590542299</v>
      </c>
      <c r="E25" s="344">
        <v>18068.990733332499</v>
      </c>
      <c r="F25" s="344"/>
      <c r="G25" s="344">
        <v>17813.487370651499</v>
      </c>
      <c r="H25" s="343">
        <v>17456.2461012065</v>
      </c>
      <c r="I25" s="344">
        <v>17168.037332238899</v>
      </c>
      <c r="J25" s="344">
        <v>17382.061746999101</v>
      </c>
      <c r="K25" s="344"/>
      <c r="L25" s="344">
        <v>17361.740498282699</v>
      </c>
    </row>
    <row r="26" spans="2:12" ht="12.75" customHeight="1" x14ac:dyDescent="0.25">
      <c r="B26" s="229" t="s">
        <v>26</v>
      </c>
      <c r="C26" s="435">
        <v>0.57614678899082605</v>
      </c>
      <c r="D26" s="436">
        <v>0.61176470588235299</v>
      </c>
      <c r="E26" s="436">
        <v>0.59</v>
      </c>
      <c r="F26" s="436"/>
      <c r="G26" s="436">
        <v>0.66517256835499805</v>
      </c>
      <c r="H26" s="435">
        <v>0.59119633273702998</v>
      </c>
      <c r="I26" s="436">
        <v>0.60056795227984905</v>
      </c>
      <c r="J26" s="436">
        <v>0.62335058028795398</v>
      </c>
      <c r="K26" s="436"/>
      <c r="L26" s="436">
        <v>0.772313504590875</v>
      </c>
    </row>
    <row r="27" spans="2:12" ht="12.75" customHeight="1" x14ac:dyDescent="0.25">
      <c r="B27" s="229" t="s">
        <v>27</v>
      </c>
      <c r="C27" s="437">
        <v>14.3518959796023</v>
      </c>
      <c r="D27" s="438">
        <v>17.8058650913623</v>
      </c>
      <c r="E27" s="438">
        <v>14.257023915684799</v>
      </c>
      <c r="F27" s="438"/>
      <c r="G27" s="438">
        <v>21.7860209482367</v>
      </c>
      <c r="H27" s="437">
        <v>23.0275282628998</v>
      </c>
      <c r="I27" s="438">
        <v>16.860186738333802</v>
      </c>
      <c r="J27" s="438">
        <v>24.565936020029302</v>
      </c>
      <c r="K27" s="438"/>
      <c r="L27" s="438">
        <v>30.604803038873701</v>
      </c>
    </row>
    <row r="28" spans="2:12" ht="12.75" customHeight="1" x14ac:dyDescent="0.25">
      <c r="B28" s="229" t="s">
        <v>101</v>
      </c>
      <c r="C28" s="439">
        <v>2.9700000000000001E-2</v>
      </c>
      <c r="D28" s="440">
        <v>2.9899999999999999E-2</v>
      </c>
      <c r="E28" s="440">
        <v>3.0200000000000001E-2</v>
      </c>
      <c r="F28" s="440"/>
      <c r="G28" s="440">
        <v>3.0200000000000001E-2</v>
      </c>
      <c r="H28" s="441">
        <v>3.0499999999999999E-2</v>
      </c>
      <c r="I28" s="440">
        <v>2.93E-2</v>
      </c>
      <c r="J28" s="440">
        <v>2.9899999999999999E-2</v>
      </c>
      <c r="K28" s="440"/>
      <c r="L28" s="442">
        <v>2.9100000000000001E-2</v>
      </c>
    </row>
    <row r="29" spans="2:12" ht="12.75" customHeight="1" x14ac:dyDescent="0.25">
      <c r="B29" s="229"/>
      <c r="C29" s="438"/>
      <c r="D29" s="438"/>
      <c r="E29" s="438"/>
      <c r="F29" s="438"/>
      <c r="G29" s="438"/>
      <c r="H29" s="438"/>
      <c r="I29" s="438"/>
      <c r="J29" s="438"/>
      <c r="K29" s="438"/>
      <c r="L29" s="438"/>
    </row>
    <row r="30" spans="2:12" ht="12.75" customHeight="1" x14ac:dyDescent="0.25">
      <c r="B30" s="443" t="s">
        <v>102</v>
      </c>
      <c r="C30" s="444" t="s">
        <v>5</v>
      </c>
      <c r="D30" s="444" t="s">
        <v>5</v>
      </c>
      <c r="E30" s="444" t="s">
        <v>5</v>
      </c>
      <c r="F30" s="444"/>
      <c r="G30" s="444" t="s">
        <v>5</v>
      </c>
      <c r="H30" s="444" t="s">
        <v>5</v>
      </c>
      <c r="I30" s="444" t="s">
        <v>5</v>
      </c>
      <c r="J30" s="444" t="s">
        <v>5</v>
      </c>
      <c r="K30" s="444"/>
      <c r="L30" s="444" t="s">
        <v>5</v>
      </c>
    </row>
    <row r="31" spans="2:12" ht="12.75" customHeight="1" x14ac:dyDescent="0.25">
      <c r="B31" s="445" t="s">
        <v>187</v>
      </c>
      <c r="C31" s="446">
        <v>1018</v>
      </c>
      <c r="D31" s="447">
        <v>1005</v>
      </c>
      <c r="E31" s="447">
        <v>1009</v>
      </c>
      <c r="F31" s="145"/>
      <c r="G31" s="447">
        <v>1045</v>
      </c>
      <c r="H31" s="446">
        <v>1061</v>
      </c>
      <c r="I31" s="447">
        <v>1027</v>
      </c>
      <c r="J31" s="447">
        <v>1026</v>
      </c>
      <c r="K31" s="145"/>
      <c r="L31" s="447">
        <v>1037</v>
      </c>
    </row>
    <row r="32" spans="2:12" ht="12.75" customHeight="1" x14ac:dyDescent="0.25">
      <c r="B32" s="293" t="s">
        <v>188</v>
      </c>
      <c r="C32" s="144">
        <v>935</v>
      </c>
      <c r="D32" s="145">
        <v>970</v>
      </c>
      <c r="E32" s="145">
        <v>907</v>
      </c>
      <c r="F32" s="145"/>
      <c r="G32" s="145">
        <v>922</v>
      </c>
      <c r="H32" s="144">
        <v>902</v>
      </c>
      <c r="I32" s="145">
        <v>889</v>
      </c>
      <c r="J32" s="145">
        <v>879</v>
      </c>
      <c r="K32" s="145"/>
      <c r="L32" s="145">
        <v>866</v>
      </c>
    </row>
    <row r="33" spans="2:12" ht="12.75" customHeight="1" x14ac:dyDescent="0.25">
      <c r="B33" s="293" t="s">
        <v>189</v>
      </c>
      <c r="C33" s="144">
        <v>227</v>
      </c>
      <c r="D33" s="145">
        <v>235</v>
      </c>
      <c r="E33" s="145">
        <v>258</v>
      </c>
      <c r="F33" s="145"/>
      <c r="G33" s="145">
        <v>264</v>
      </c>
      <c r="H33" s="144">
        <v>273</v>
      </c>
      <c r="I33" s="145">
        <v>272</v>
      </c>
      <c r="J33" s="145">
        <v>268</v>
      </c>
      <c r="K33" s="145"/>
      <c r="L33" s="145">
        <v>263</v>
      </c>
    </row>
    <row r="34" spans="2:12" ht="12.75" customHeight="1" x14ac:dyDescent="0.25">
      <c r="B34" s="448" t="s">
        <v>90</v>
      </c>
      <c r="C34" s="449">
        <v>2180</v>
      </c>
      <c r="D34" s="450">
        <v>2210</v>
      </c>
      <c r="E34" s="450">
        <v>2174</v>
      </c>
      <c r="F34" s="458"/>
      <c r="G34" s="450">
        <v>2231</v>
      </c>
      <c r="H34" s="449">
        <v>2236</v>
      </c>
      <c r="I34" s="450">
        <v>2187.9337457484398</v>
      </c>
      <c r="J34" s="450">
        <v>2173.0662542515602</v>
      </c>
      <c r="K34" s="458"/>
      <c r="L34" s="450">
        <v>2165.8996697778398</v>
      </c>
    </row>
    <row r="35" spans="2:12" ht="12.75" customHeight="1" x14ac:dyDescent="0.25">
      <c r="B35" s="229"/>
      <c r="C35" s="438"/>
      <c r="D35" s="438"/>
      <c r="E35" s="438"/>
      <c r="F35" s="438"/>
      <c r="G35" s="438"/>
      <c r="H35" s="438"/>
      <c r="I35" s="438"/>
      <c r="J35" s="438"/>
      <c r="K35" s="438"/>
      <c r="L35" s="438"/>
    </row>
    <row r="36" spans="2:12" ht="12.75" customHeight="1" x14ac:dyDescent="0.25">
      <c r="B36" s="419" t="s">
        <v>106</v>
      </c>
      <c r="C36" s="451" t="s">
        <v>97</v>
      </c>
      <c r="D36" s="452" t="s">
        <v>97</v>
      </c>
      <c r="E36" s="452" t="s">
        <v>97</v>
      </c>
      <c r="F36" s="459"/>
      <c r="G36" s="452" t="s">
        <v>97</v>
      </c>
      <c r="H36" s="452" t="s">
        <v>97</v>
      </c>
      <c r="I36" s="452" t="s">
        <v>97</v>
      </c>
      <c r="J36" s="452" t="s">
        <v>97</v>
      </c>
      <c r="K36" s="459"/>
      <c r="L36" s="452" t="s">
        <v>97</v>
      </c>
    </row>
    <row r="37" spans="2:12" ht="12.75" customHeight="1" x14ac:dyDescent="0.25">
      <c r="B37" s="445" t="s">
        <v>187</v>
      </c>
      <c r="C37" s="407">
        <v>137700</v>
      </c>
      <c r="D37" s="344">
        <v>137800</v>
      </c>
      <c r="E37" s="344">
        <v>137500</v>
      </c>
      <c r="F37" s="344"/>
      <c r="G37" s="453">
        <v>136800</v>
      </c>
      <c r="H37" s="407">
        <v>136500</v>
      </c>
      <c r="I37" s="453">
        <v>135900</v>
      </c>
      <c r="J37" s="453">
        <v>134900</v>
      </c>
      <c r="K37" s="344"/>
      <c r="L37" s="453">
        <v>133800</v>
      </c>
    </row>
    <row r="38" spans="2:12" ht="12.75" customHeight="1" x14ac:dyDescent="0.25">
      <c r="B38" s="293" t="s">
        <v>188</v>
      </c>
      <c r="C38" s="407">
        <v>69000</v>
      </c>
      <c r="D38" s="344">
        <v>66000</v>
      </c>
      <c r="E38" s="344">
        <v>66500</v>
      </c>
      <c r="F38" s="344"/>
      <c r="G38" s="430">
        <v>65100</v>
      </c>
      <c r="H38" s="407">
        <v>63100</v>
      </c>
      <c r="I38" s="430">
        <v>64800</v>
      </c>
      <c r="J38" s="430">
        <v>64200</v>
      </c>
      <c r="K38" s="344"/>
      <c r="L38" s="430">
        <v>62500</v>
      </c>
    </row>
    <row r="39" spans="2:12" ht="12.75" customHeight="1" x14ac:dyDescent="0.25">
      <c r="B39" s="293" t="s">
        <v>189</v>
      </c>
      <c r="C39" s="407">
        <v>14100</v>
      </c>
      <c r="D39" s="344">
        <v>13700</v>
      </c>
      <c r="E39" s="344">
        <v>15000</v>
      </c>
      <c r="F39" s="344"/>
      <c r="G39" s="430">
        <v>15100</v>
      </c>
      <c r="H39" s="407">
        <v>16100</v>
      </c>
      <c r="I39" s="430">
        <v>16000</v>
      </c>
      <c r="J39" s="430">
        <v>16400</v>
      </c>
      <c r="K39" s="344"/>
      <c r="L39" s="430">
        <v>15900</v>
      </c>
    </row>
    <row r="40" spans="2:12" ht="12.75" customHeight="1" x14ac:dyDescent="0.25">
      <c r="B40" s="448" t="s">
        <v>107</v>
      </c>
      <c r="C40" s="454">
        <v>220752</v>
      </c>
      <c r="D40" s="455">
        <v>217450</v>
      </c>
      <c r="E40" s="455">
        <v>219026</v>
      </c>
      <c r="F40" s="460"/>
      <c r="G40" s="455">
        <v>217005</v>
      </c>
      <c r="H40" s="454">
        <v>215668</v>
      </c>
      <c r="I40" s="455">
        <v>216696</v>
      </c>
      <c r="J40" s="455">
        <v>215536</v>
      </c>
      <c r="K40" s="460"/>
      <c r="L40" s="455">
        <v>212245.77221574</v>
      </c>
    </row>
    <row r="41" spans="2:12" ht="12.75" customHeight="1" x14ac:dyDescent="0.25">
      <c r="B41" s="229"/>
      <c r="C41" s="344"/>
      <c r="D41" s="344"/>
      <c r="E41" s="344"/>
      <c r="F41" s="344"/>
      <c r="G41" s="344"/>
      <c r="H41" s="344"/>
      <c r="I41" s="344"/>
      <c r="J41" s="344"/>
      <c r="K41" s="344"/>
      <c r="L41" s="344"/>
    </row>
    <row r="42" spans="2:12" ht="12.75" customHeight="1" x14ac:dyDescent="0.25">
      <c r="B42" s="443" t="s">
        <v>190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</row>
    <row r="43" spans="2:12" ht="12.75" customHeight="1" x14ac:dyDescent="0.25">
      <c r="B43" s="445" t="s">
        <v>187</v>
      </c>
      <c r="C43" s="456">
        <v>148700</v>
      </c>
      <c r="D43" s="453">
        <v>146300</v>
      </c>
      <c r="E43" s="453">
        <v>145300</v>
      </c>
      <c r="F43" s="430"/>
      <c r="G43" s="453">
        <v>145800</v>
      </c>
      <c r="H43" s="456">
        <v>143000</v>
      </c>
      <c r="I43" s="453">
        <v>141600</v>
      </c>
      <c r="J43" s="453">
        <v>141300</v>
      </c>
      <c r="K43" s="430"/>
      <c r="L43" s="453">
        <v>140500</v>
      </c>
    </row>
    <row r="44" spans="2:12" ht="12.75" customHeight="1" x14ac:dyDescent="0.25">
      <c r="B44" s="293" t="s">
        <v>188</v>
      </c>
      <c r="C44" s="407">
        <v>123200</v>
      </c>
      <c r="D44" s="430">
        <v>120300</v>
      </c>
      <c r="E44" s="430">
        <v>120900</v>
      </c>
      <c r="F44" s="430"/>
      <c r="G44" s="430">
        <v>122200</v>
      </c>
      <c r="H44" s="407">
        <v>120700</v>
      </c>
      <c r="I44" s="430">
        <v>123700</v>
      </c>
      <c r="J44" s="430">
        <v>120900</v>
      </c>
      <c r="K44" s="430"/>
      <c r="L44" s="430">
        <v>118500</v>
      </c>
    </row>
    <row r="45" spans="2:12" ht="12.75" customHeight="1" x14ac:dyDescent="0.25">
      <c r="B45" s="293" t="s">
        <v>189</v>
      </c>
      <c r="C45" s="407">
        <v>30600</v>
      </c>
      <c r="D45" s="430">
        <v>31900</v>
      </c>
      <c r="E45" s="430">
        <v>31900</v>
      </c>
      <c r="F45" s="430"/>
      <c r="G45" s="430">
        <v>31200</v>
      </c>
      <c r="H45" s="407">
        <v>32200</v>
      </c>
      <c r="I45" s="430">
        <v>33000</v>
      </c>
      <c r="J45" s="430">
        <v>35000</v>
      </c>
      <c r="K45" s="430"/>
      <c r="L45" s="430">
        <v>36900</v>
      </c>
    </row>
    <row r="46" spans="2:12" ht="12.75" customHeight="1" x14ac:dyDescent="0.25">
      <c r="B46" s="448" t="s">
        <v>191</v>
      </c>
      <c r="C46" s="454">
        <v>302483</v>
      </c>
      <c r="D46" s="455">
        <v>298458</v>
      </c>
      <c r="E46" s="455">
        <v>298089</v>
      </c>
      <c r="F46" s="460"/>
      <c r="G46" s="455">
        <v>299214</v>
      </c>
      <c r="H46" s="454">
        <v>295942</v>
      </c>
      <c r="I46" s="455">
        <v>298311</v>
      </c>
      <c r="J46" s="455">
        <v>297156</v>
      </c>
      <c r="K46" s="460"/>
      <c r="L46" s="455">
        <v>295915</v>
      </c>
    </row>
  </sheetData>
  <mergeCells count="2">
    <mergeCell ref="F1:F2"/>
    <mergeCell ref="K1:K2"/>
  </mergeCell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3.5703125" customWidth="1"/>
  </cols>
  <sheetData>
    <row r="1" spans="2:12" ht="12.75" customHeight="1" x14ac:dyDescent="0.25">
      <c r="B1" s="395" t="s">
        <v>80</v>
      </c>
      <c r="C1" s="133" t="s">
        <v>149</v>
      </c>
      <c r="D1" s="300" t="s">
        <v>150</v>
      </c>
      <c r="E1" s="301" t="s">
        <v>151</v>
      </c>
      <c r="F1" s="806"/>
      <c r="G1" s="301" t="s">
        <v>152</v>
      </c>
      <c r="H1" s="301" t="s">
        <v>153</v>
      </c>
      <c r="I1" s="301" t="s">
        <v>154</v>
      </c>
      <c r="J1" s="301" t="s">
        <v>155</v>
      </c>
      <c r="K1" s="807"/>
      <c r="L1" s="301" t="s">
        <v>156</v>
      </c>
    </row>
    <row r="2" spans="2:12" ht="12.75" customHeight="1" x14ac:dyDescent="0.25">
      <c r="B2" s="395" t="s">
        <v>89</v>
      </c>
      <c r="C2" s="302" t="s">
        <v>5</v>
      </c>
      <c r="D2" s="303" t="s">
        <v>5</v>
      </c>
      <c r="E2" s="303" t="s">
        <v>5</v>
      </c>
      <c r="F2" s="806"/>
      <c r="G2" s="303" t="s">
        <v>5</v>
      </c>
      <c r="H2" s="303" t="s">
        <v>5</v>
      </c>
      <c r="I2" s="303" t="s">
        <v>5</v>
      </c>
      <c r="J2" s="303" t="s">
        <v>5</v>
      </c>
      <c r="K2" s="807"/>
      <c r="L2" s="303" t="s">
        <v>5</v>
      </c>
    </row>
    <row r="3" spans="2:12" ht="12.75" customHeight="1" x14ac:dyDescent="0.25">
      <c r="B3" s="461" t="s">
        <v>117</v>
      </c>
      <c r="C3" s="462">
        <v>1292</v>
      </c>
      <c r="D3" s="463">
        <v>1222</v>
      </c>
      <c r="E3" s="463">
        <v>1135</v>
      </c>
      <c r="F3" s="354"/>
      <c r="G3" s="463">
        <v>1109</v>
      </c>
      <c r="H3" s="462">
        <v>1123</v>
      </c>
      <c r="I3" s="463">
        <v>1081.9868809115801</v>
      </c>
      <c r="J3" s="463">
        <v>1042.0131190884199</v>
      </c>
      <c r="K3" s="354"/>
      <c r="L3" s="463">
        <v>1034.4376166504801</v>
      </c>
    </row>
    <row r="4" spans="2:12" ht="12.75" customHeight="1" x14ac:dyDescent="0.25">
      <c r="B4" s="418" t="s">
        <v>61</v>
      </c>
      <c r="C4" s="355">
        <v>-285</v>
      </c>
      <c r="D4" s="356">
        <v>-273</v>
      </c>
      <c r="E4" s="356">
        <v>-290</v>
      </c>
      <c r="F4" s="354"/>
      <c r="G4" s="356">
        <v>-362</v>
      </c>
      <c r="H4" s="355">
        <v>-284</v>
      </c>
      <c r="I4" s="356">
        <v>-268.43337355</v>
      </c>
      <c r="J4" s="356">
        <v>-268.56662645</v>
      </c>
      <c r="K4" s="354"/>
      <c r="L4" s="356">
        <v>-266.25026534</v>
      </c>
    </row>
    <row r="5" spans="2:12" ht="12.75" customHeight="1" x14ac:dyDescent="0.25">
      <c r="B5" s="419" t="s">
        <v>62</v>
      </c>
      <c r="C5" s="357">
        <v>1007</v>
      </c>
      <c r="D5" s="358">
        <v>949</v>
      </c>
      <c r="E5" s="358">
        <v>845</v>
      </c>
      <c r="F5" s="358"/>
      <c r="G5" s="358">
        <v>747</v>
      </c>
      <c r="H5" s="357">
        <v>839</v>
      </c>
      <c r="I5" s="358">
        <v>813.55350736158402</v>
      </c>
      <c r="J5" s="358">
        <v>773.44649263841598</v>
      </c>
      <c r="K5" s="358"/>
      <c r="L5" s="358">
        <v>768.18735131048402</v>
      </c>
    </row>
    <row r="6" spans="2:12" ht="12.75" customHeight="1" x14ac:dyDescent="0.25">
      <c r="B6" s="94" t="s">
        <v>10</v>
      </c>
      <c r="C6" s="367">
        <v>-480</v>
      </c>
      <c r="D6" s="368">
        <v>-496</v>
      </c>
      <c r="E6" s="368">
        <v>-465</v>
      </c>
      <c r="F6" s="368"/>
      <c r="G6" s="368">
        <v>-456</v>
      </c>
      <c r="H6" s="367">
        <v>-449</v>
      </c>
      <c r="I6" s="368">
        <v>-420</v>
      </c>
      <c r="J6" s="368">
        <v>-402</v>
      </c>
      <c r="K6" s="368"/>
      <c r="L6" s="368">
        <v>-446</v>
      </c>
    </row>
    <row r="7" spans="2:12" ht="12.75" customHeight="1" x14ac:dyDescent="0.25">
      <c r="B7" s="401" t="s">
        <v>136</v>
      </c>
      <c r="C7" s="367">
        <v>0</v>
      </c>
      <c r="D7" s="368">
        <v>0</v>
      </c>
      <c r="E7" s="368">
        <v>0</v>
      </c>
      <c r="F7" s="368"/>
      <c r="G7" s="368">
        <v>0</v>
      </c>
      <c r="H7" s="367">
        <v>0</v>
      </c>
      <c r="I7" s="368">
        <v>0</v>
      </c>
      <c r="J7" s="368">
        <v>0</v>
      </c>
      <c r="K7" s="368"/>
      <c r="L7" s="368">
        <v>-11</v>
      </c>
    </row>
    <row r="8" spans="2:12" ht="12.75" customHeight="1" x14ac:dyDescent="0.25">
      <c r="B8" s="401" t="s">
        <v>13</v>
      </c>
      <c r="C8" s="367">
        <v>-26.978865784466102</v>
      </c>
      <c r="D8" s="368">
        <v>-31.392258315547501</v>
      </c>
      <c r="E8" s="368">
        <v>-25.094899381915901</v>
      </c>
      <c r="F8" s="368"/>
      <c r="G8" s="368">
        <v>-50.300105001115497</v>
      </c>
      <c r="H8" s="367">
        <v>-31.614146938000001</v>
      </c>
      <c r="I8" s="368">
        <v>-23.000359</v>
      </c>
      <c r="J8" s="368">
        <v>-12.999673</v>
      </c>
      <c r="K8" s="368"/>
      <c r="L8" s="368">
        <v>-38.159999999999997</v>
      </c>
    </row>
    <row r="9" spans="2:12" ht="12.75" customHeight="1" x14ac:dyDescent="0.25">
      <c r="B9" s="418" t="s">
        <v>185</v>
      </c>
      <c r="C9" s="355">
        <v>0</v>
      </c>
      <c r="D9" s="356">
        <v>0</v>
      </c>
      <c r="E9" s="356">
        <v>0</v>
      </c>
      <c r="F9" s="354"/>
      <c r="G9" s="356">
        <v>-28.741035780000001</v>
      </c>
      <c r="H9" s="355">
        <v>0</v>
      </c>
      <c r="I9" s="356">
        <v>0</v>
      </c>
      <c r="J9" s="356">
        <v>0</v>
      </c>
      <c r="K9" s="354"/>
      <c r="L9" s="356">
        <v>-22.148688602060702</v>
      </c>
    </row>
    <row r="10" spans="2:12" ht="12.75" customHeight="1" x14ac:dyDescent="0.25">
      <c r="B10" s="419" t="s">
        <v>186</v>
      </c>
      <c r="C10" s="357">
        <v>-507</v>
      </c>
      <c r="D10" s="358">
        <v>-527</v>
      </c>
      <c r="E10" s="358">
        <v>-490</v>
      </c>
      <c r="F10" s="358"/>
      <c r="G10" s="358">
        <v>-535</v>
      </c>
      <c r="H10" s="357">
        <v>-481</v>
      </c>
      <c r="I10" s="358">
        <v>-443.000355120233</v>
      </c>
      <c r="J10" s="358">
        <v>-415.42964487976701</v>
      </c>
      <c r="K10" s="358"/>
      <c r="L10" s="358">
        <v>-517.44314258009001</v>
      </c>
    </row>
    <row r="11" spans="2:12" ht="12.75" customHeight="1" x14ac:dyDescent="0.25">
      <c r="B11" s="401" t="s">
        <v>110</v>
      </c>
      <c r="C11" s="367">
        <v>8</v>
      </c>
      <c r="D11" s="368">
        <v>7</v>
      </c>
      <c r="E11" s="368">
        <v>11</v>
      </c>
      <c r="F11" s="368"/>
      <c r="G11" s="368">
        <v>0.999999999999997</v>
      </c>
      <c r="H11" s="367">
        <v>4</v>
      </c>
      <c r="I11" s="368">
        <v>25</v>
      </c>
      <c r="J11" s="368">
        <v>10</v>
      </c>
      <c r="K11" s="368"/>
      <c r="L11" s="368">
        <v>4.9999999899999903</v>
      </c>
    </row>
    <row r="12" spans="2:12" ht="12.75" customHeight="1" x14ac:dyDescent="0.25">
      <c r="B12" s="420" t="s">
        <v>93</v>
      </c>
      <c r="C12" s="421">
        <v>508</v>
      </c>
      <c r="D12" s="422">
        <v>429</v>
      </c>
      <c r="E12" s="422">
        <v>366</v>
      </c>
      <c r="F12" s="457"/>
      <c r="G12" s="422">
        <v>213</v>
      </c>
      <c r="H12" s="421">
        <v>362</v>
      </c>
      <c r="I12" s="422">
        <v>395.55315224135097</v>
      </c>
      <c r="J12" s="422">
        <v>368.01684775864902</v>
      </c>
      <c r="K12" s="457"/>
      <c r="L12" s="422">
        <v>255.744208720394</v>
      </c>
    </row>
    <row r="13" spans="2:12" ht="12.75" customHeight="1" x14ac:dyDescent="0.25">
      <c r="B13" s="401" t="s">
        <v>20</v>
      </c>
      <c r="C13" s="360">
        <v>353.062401845762</v>
      </c>
      <c r="D13" s="359">
        <v>306.544518784822</v>
      </c>
      <c r="E13" s="359">
        <v>259.17939916902702</v>
      </c>
      <c r="F13" s="359"/>
      <c r="G13" s="438">
        <v>137</v>
      </c>
      <c r="H13" s="360">
        <v>262</v>
      </c>
      <c r="I13" s="438">
        <v>285</v>
      </c>
      <c r="J13" s="438">
        <v>254</v>
      </c>
      <c r="K13" s="438"/>
      <c r="L13" s="438">
        <v>169.190229245284</v>
      </c>
    </row>
    <row r="14" spans="2:12" ht="12.75" customHeight="1" x14ac:dyDescent="0.25">
      <c r="B14" s="464"/>
      <c r="C14" s="197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2:12" ht="12.75" customHeight="1" x14ac:dyDescent="0.25">
      <c r="B15" s="425" t="s">
        <v>96</v>
      </c>
      <c r="C15" s="426" t="s">
        <v>97</v>
      </c>
      <c r="D15" s="427" t="s">
        <v>97</v>
      </c>
      <c r="E15" s="427" t="s">
        <v>97</v>
      </c>
      <c r="F15" s="444"/>
      <c r="G15" s="427" t="s">
        <v>97</v>
      </c>
      <c r="H15" s="427" t="s">
        <v>97</v>
      </c>
      <c r="I15" s="427" t="s">
        <v>97</v>
      </c>
      <c r="J15" s="427" t="s">
        <v>97</v>
      </c>
      <c r="K15" s="444"/>
      <c r="L15" s="427" t="s">
        <v>97</v>
      </c>
    </row>
    <row r="16" spans="2:12" ht="12.75" customHeight="1" x14ac:dyDescent="0.25">
      <c r="B16" s="199" t="s">
        <v>111</v>
      </c>
      <c r="C16" s="407">
        <v>38210</v>
      </c>
      <c r="D16" s="408">
        <v>36927</v>
      </c>
      <c r="E16" s="408">
        <v>36769</v>
      </c>
      <c r="F16" s="408"/>
      <c r="G16" s="344">
        <v>36562</v>
      </c>
      <c r="H16" s="407">
        <v>34803</v>
      </c>
      <c r="I16" s="344">
        <v>33247</v>
      </c>
      <c r="J16" s="344">
        <v>31915</v>
      </c>
      <c r="K16" s="344"/>
      <c r="L16" s="344">
        <v>31504</v>
      </c>
    </row>
    <row r="17" spans="2:12" ht="12.75" customHeight="1" x14ac:dyDescent="0.25">
      <c r="B17" s="229" t="s">
        <v>139</v>
      </c>
      <c r="C17" s="407">
        <v>45777</v>
      </c>
      <c r="D17" s="408">
        <v>41881</v>
      </c>
      <c r="E17" s="408">
        <v>42405</v>
      </c>
      <c r="F17" s="408"/>
      <c r="G17" s="344">
        <v>41276</v>
      </c>
      <c r="H17" s="407">
        <v>38939</v>
      </c>
      <c r="I17" s="344">
        <v>36219</v>
      </c>
      <c r="J17" s="344">
        <v>34991</v>
      </c>
      <c r="K17" s="344"/>
      <c r="L17" s="344">
        <v>34429</v>
      </c>
    </row>
    <row r="18" spans="2:12" ht="12.75" customHeight="1" x14ac:dyDescent="0.25">
      <c r="B18" s="229" t="s">
        <v>144</v>
      </c>
      <c r="C18" s="407">
        <v>8349</v>
      </c>
      <c r="D18" s="408">
        <v>7693</v>
      </c>
      <c r="E18" s="408">
        <v>7975</v>
      </c>
      <c r="F18" s="408"/>
      <c r="G18" s="344">
        <v>7323</v>
      </c>
      <c r="H18" s="407">
        <v>6522</v>
      </c>
      <c r="I18" s="344">
        <v>5906</v>
      </c>
      <c r="J18" s="344">
        <v>5799</v>
      </c>
      <c r="K18" s="344"/>
      <c r="L18" s="344">
        <v>5066</v>
      </c>
    </row>
    <row r="19" spans="2:12" ht="12.75" customHeight="1" x14ac:dyDescent="0.25">
      <c r="B19" s="229" t="s">
        <v>42</v>
      </c>
      <c r="C19" s="343">
        <v>40728</v>
      </c>
      <c r="D19" s="344">
        <v>40278</v>
      </c>
      <c r="E19" s="344">
        <v>39938</v>
      </c>
      <c r="F19" s="344"/>
      <c r="G19" s="344">
        <v>39907.243000000002</v>
      </c>
      <c r="H19" s="343">
        <v>38600</v>
      </c>
      <c r="I19" s="344">
        <v>37681</v>
      </c>
      <c r="J19" s="344">
        <v>36402</v>
      </c>
      <c r="K19" s="344"/>
      <c r="L19" s="344">
        <v>35659.547753083098</v>
      </c>
    </row>
    <row r="20" spans="2:12" ht="12.75" customHeight="1" x14ac:dyDescent="0.25">
      <c r="B20" s="424"/>
      <c r="C20" s="121"/>
      <c r="D20" s="28"/>
      <c r="E20" s="28"/>
      <c r="F20" s="28"/>
      <c r="G20" s="283"/>
      <c r="H20" s="28"/>
      <c r="I20" s="283"/>
      <c r="J20" s="283"/>
      <c r="K20" s="283"/>
      <c r="L20" s="283"/>
    </row>
    <row r="21" spans="2:12" ht="12.75" customHeight="1" x14ac:dyDescent="0.25">
      <c r="B21" s="425" t="s">
        <v>21</v>
      </c>
      <c r="C21" s="426"/>
      <c r="D21" s="427"/>
      <c r="E21" s="427"/>
      <c r="F21" s="444"/>
      <c r="G21" s="427"/>
      <c r="H21" s="427"/>
      <c r="I21" s="427"/>
      <c r="J21" s="427"/>
      <c r="K21" s="444"/>
      <c r="L21" s="427"/>
    </row>
    <row r="22" spans="2:12" ht="12.75" customHeight="1" x14ac:dyDescent="0.25">
      <c r="B22" s="229" t="s">
        <v>69</v>
      </c>
      <c r="C22" s="431">
        <v>0.28299999999999997</v>
      </c>
      <c r="D22" s="432">
        <v>0.249</v>
      </c>
      <c r="E22" s="432">
        <v>0.20957626768013299</v>
      </c>
      <c r="F22" s="432"/>
      <c r="G22" s="432">
        <v>0.111934579741903</v>
      </c>
      <c r="H22" s="431">
        <v>0.21780068013718001</v>
      </c>
      <c r="I22" s="432">
        <v>0.24735056136041</v>
      </c>
      <c r="J22" s="432">
        <v>0.2258209902726</v>
      </c>
      <c r="K22" s="432"/>
      <c r="L22" s="432">
        <v>0.161420463928445</v>
      </c>
    </row>
    <row r="23" spans="2:12" ht="12.75" customHeight="1" x14ac:dyDescent="0.25">
      <c r="B23" s="229" t="s">
        <v>70</v>
      </c>
      <c r="C23" s="343">
        <v>5024.5843937652498</v>
      </c>
      <c r="D23" s="344">
        <v>4957.00452274484</v>
      </c>
      <c r="E23" s="344">
        <v>4980.3881417583298</v>
      </c>
      <c r="F23" s="344"/>
      <c r="G23" s="344">
        <v>4949.9524329948099</v>
      </c>
      <c r="H23" s="343">
        <v>4834.6864146952103</v>
      </c>
      <c r="I23" s="344">
        <v>4639.9352396509003</v>
      </c>
      <c r="J23" s="344">
        <v>4510.7238021226103</v>
      </c>
      <c r="K23" s="344"/>
      <c r="L23" s="344">
        <v>4192.5348280570697</v>
      </c>
    </row>
    <row r="24" spans="2:12" ht="12.75" customHeight="1" x14ac:dyDescent="0.25">
      <c r="B24" s="229" t="s">
        <v>71</v>
      </c>
      <c r="C24" s="433">
        <v>0.22500000000000001</v>
      </c>
      <c r="D24" s="434">
        <v>0.19700000000000001</v>
      </c>
      <c r="E24" s="434">
        <v>0.16640120149201101</v>
      </c>
      <c r="F24" s="432"/>
      <c r="G24" s="434">
        <v>8.9867350565381005E-2</v>
      </c>
      <c r="H24" s="433">
        <v>0.17531893816792199</v>
      </c>
      <c r="I24" s="434">
        <v>0.19702271105793501</v>
      </c>
      <c r="J24" s="434">
        <v>0.181823187566613</v>
      </c>
      <c r="K24" s="432"/>
      <c r="L24" s="434">
        <v>0.12715543519688599</v>
      </c>
    </row>
    <row r="25" spans="2:12" ht="12.75" customHeight="1" x14ac:dyDescent="0.25">
      <c r="B25" s="229" t="s">
        <v>72</v>
      </c>
      <c r="C25" s="343">
        <v>6324.2927959319204</v>
      </c>
      <c r="D25" s="344">
        <v>6266.9342052448401</v>
      </c>
      <c r="E25" s="344">
        <v>6272.6179197583297</v>
      </c>
      <c r="F25" s="344"/>
      <c r="G25" s="344">
        <v>6165.4298456988599</v>
      </c>
      <c r="H25" s="343">
        <v>6006.1850726133898</v>
      </c>
      <c r="I25" s="344">
        <v>5807.1046722011697</v>
      </c>
      <c r="J25" s="344">
        <v>5619.5411506848905</v>
      </c>
      <c r="K25" s="344"/>
      <c r="L25" s="344">
        <v>5322.31214444941</v>
      </c>
    </row>
    <row r="26" spans="2:12" ht="12.75" customHeight="1" x14ac:dyDescent="0.25">
      <c r="B26" s="229" t="s">
        <v>26</v>
      </c>
      <c r="C26" s="465">
        <v>0.39241486068111398</v>
      </c>
      <c r="D26" s="466">
        <v>0.43126022913257001</v>
      </c>
      <c r="E26" s="466">
        <v>0.431718061674009</v>
      </c>
      <c r="F26" s="466"/>
      <c r="G26" s="466">
        <v>0.48241659152389499</v>
      </c>
      <c r="H26" s="465">
        <v>0.42771148708815698</v>
      </c>
      <c r="I26" s="466">
        <v>0.40943227957348299</v>
      </c>
      <c r="J26" s="466">
        <v>0.39867986042555498</v>
      </c>
      <c r="K26" s="466"/>
      <c r="L26" s="466">
        <v>0.50021686590978198</v>
      </c>
    </row>
    <row r="27" spans="2:12" ht="12.75" customHeight="1" x14ac:dyDescent="0.25">
      <c r="B27" s="229" t="s">
        <v>27</v>
      </c>
      <c r="C27" s="437">
        <v>270.62950299758302</v>
      </c>
      <c r="D27" s="438">
        <v>283.02492066548899</v>
      </c>
      <c r="E27" s="438">
        <v>304.77917760894798</v>
      </c>
      <c r="F27" s="438"/>
      <c r="G27" s="438">
        <v>374.22462355381799</v>
      </c>
      <c r="H27" s="437">
        <v>308.63117479516598</v>
      </c>
      <c r="I27" s="438">
        <v>308.89817095693502</v>
      </c>
      <c r="J27" s="438">
        <v>325.22471486030298</v>
      </c>
      <c r="K27" s="438"/>
      <c r="L27" s="438">
        <v>319.86686747823097</v>
      </c>
    </row>
    <row r="28" spans="2:12" ht="12.75" customHeight="1" x14ac:dyDescent="0.25">
      <c r="B28" s="229" t="s">
        <v>101</v>
      </c>
      <c r="C28" s="439">
        <v>9.2600000000000002E-2</v>
      </c>
      <c r="D28" s="440">
        <v>9.3100000000000002E-2</v>
      </c>
      <c r="E28" s="440">
        <v>8.7800000000000003E-2</v>
      </c>
      <c r="F28" s="440"/>
      <c r="G28" s="440">
        <v>8.1299999999999997E-2</v>
      </c>
      <c r="H28" s="441">
        <v>8.8400000000000006E-2</v>
      </c>
      <c r="I28" s="440">
        <v>8.9200000000000002E-2</v>
      </c>
      <c r="J28" s="440">
        <v>9.1899999999999996E-2</v>
      </c>
      <c r="K28" s="440"/>
      <c r="L28" s="442">
        <v>8.8499999999999995E-2</v>
      </c>
    </row>
  </sheetData>
  <mergeCells count="2">
    <mergeCell ref="F1:F2"/>
    <mergeCell ref="K1:K2"/>
  </mergeCells>
  <pageMargins left="0.7" right="0.7" top="0.75" bottom="0.75" header="0.3" footer="0.3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3.7109375" customWidth="1"/>
  </cols>
  <sheetData>
    <row r="1" spans="2:12" ht="12.75" customHeight="1" x14ac:dyDescent="0.25">
      <c r="B1" s="395" t="s">
        <v>81</v>
      </c>
      <c r="C1" s="133" t="s">
        <v>149</v>
      </c>
      <c r="D1" s="300" t="s">
        <v>150</v>
      </c>
      <c r="E1" s="301" t="s">
        <v>151</v>
      </c>
      <c r="F1" s="806"/>
      <c r="G1" s="301" t="s">
        <v>152</v>
      </c>
      <c r="H1" s="301" t="s">
        <v>153</v>
      </c>
      <c r="I1" s="301" t="s">
        <v>154</v>
      </c>
      <c r="J1" s="301" t="s">
        <v>155</v>
      </c>
      <c r="K1" s="807"/>
      <c r="L1" s="301" t="s">
        <v>156</v>
      </c>
    </row>
    <row r="2" spans="2:12" ht="12.75" customHeight="1" x14ac:dyDescent="0.25">
      <c r="B2" s="395" t="s">
        <v>89</v>
      </c>
      <c r="C2" s="302" t="s">
        <v>5</v>
      </c>
      <c r="D2" s="303" t="s">
        <v>5</v>
      </c>
      <c r="E2" s="303" t="s">
        <v>5</v>
      </c>
      <c r="F2" s="806"/>
      <c r="G2" s="303" t="s">
        <v>5</v>
      </c>
      <c r="H2" s="303" t="s">
        <v>5</v>
      </c>
      <c r="I2" s="303" t="s">
        <v>5</v>
      </c>
      <c r="J2" s="303" t="s">
        <v>5</v>
      </c>
      <c r="K2" s="807"/>
      <c r="L2" s="303" t="s">
        <v>5</v>
      </c>
    </row>
    <row r="3" spans="2:12" ht="12.75" customHeight="1" x14ac:dyDescent="0.25">
      <c r="B3" s="467" t="s">
        <v>158</v>
      </c>
      <c r="C3" s="468">
        <v>861</v>
      </c>
      <c r="D3" s="469">
        <v>910</v>
      </c>
      <c r="E3" s="469">
        <v>948</v>
      </c>
      <c r="F3" s="354"/>
      <c r="G3" s="469">
        <v>963</v>
      </c>
      <c r="H3" s="468">
        <v>928</v>
      </c>
      <c r="I3" s="469">
        <v>895.10354389999998</v>
      </c>
      <c r="J3" s="469">
        <v>877.89645610000002</v>
      </c>
      <c r="K3" s="354"/>
      <c r="L3" s="469">
        <v>979.90051008</v>
      </c>
    </row>
    <row r="4" spans="2:12" ht="12.75" customHeight="1" x14ac:dyDescent="0.25">
      <c r="B4" s="418" t="s">
        <v>61</v>
      </c>
      <c r="C4" s="355">
        <v>-69</v>
      </c>
      <c r="D4" s="356">
        <v>-103</v>
      </c>
      <c r="E4" s="356">
        <v>-90</v>
      </c>
      <c r="F4" s="354"/>
      <c r="G4" s="356">
        <v>-79</v>
      </c>
      <c r="H4" s="355">
        <v>-74.000000000000099</v>
      </c>
      <c r="I4" s="356">
        <v>-99.835673009999994</v>
      </c>
      <c r="J4" s="356">
        <v>-96.164326990000006</v>
      </c>
      <c r="K4" s="354"/>
      <c r="L4" s="356">
        <v>-103.70236066</v>
      </c>
    </row>
    <row r="5" spans="2:12" ht="12.75" customHeight="1" x14ac:dyDescent="0.25">
      <c r="B5" s="419" t="s">
        <v>62</v>
      </c>
      <c r="C5" s="357">
        <v>792</v>
      </c>
      <c r="D5" s="358">
        <v>807</v>
      </c>
      <c r="E5" s="358">
        <v>858</v>
      </c>
      <c r="F5" s="358"/>
      <c r="G5" s="358">
        <v>884</v>
      </c>
      <c r="H5" s="357">
        <v>854</v>
      </c>
      <c r="I5" s="358">
        <v>795.26787089000004</v>
      </c>
      <c r="J5" s="358">
        <v>781.73212910999996</v>
      </c>
      <c r="K5" s="358"/>
      <c r="L5" s="358">
        <v>876.19814942000005</v>
      </c>
    </row>
    <row r="6" spans="2:12" ht="12.75" customHeight="1" x14ac:dyDescent="0.25">
      <c r="B6" s="94" t="s">
        <v>10</v>
      </c>
      <c r="C6" s="367">
        <v>-536</v>
      </c>
      <c r="D6" s="368">
        <v>-557</v>
      </c>
      <c r="E6" s="368">
        <v>-559</v>
      </c>
      <c r="F6" s="368"/>
      <c r="G6" s="368">
        <v>-590</v>
      </c>
      <c r="H6" s="367">
        <v>-572</v>
      </c>
      <c r="I6" s="368">
        <v>-545</v>
      </c>
      <c r="J6" s="368">
        <v>-537</v>
      </c>
      <c r="K6" s="368"/>
      <c r="L6" s="368">
        <v>-616</v>
      </c>
    </row>
    <row r="7" spans="2:12" ht="12.75" customHeight="1" x14ac:dyDescent="0.25">
      <c r="B7" s="401" t="s">
        <v>136</v>
      </c>
      <c r="C7" s="367">
        <v>0</v>
      </c>
      <c r="D7" s="368">
        <v>0</v>
      </c>
      <c r="E7" s="368">
        <v>0</v>
      </c>
      <c r="F7" s="368"/>
      <c r="G7" s="368">
        <v>-1</v>
      </c>
      <c r="H7" s="367">
        <v>-1</v>
      </c>
      <c r="I7" s="368">
        <v>0</v>
      </c>
      <c r="J7" s="368">
        <v>0</v>
      </c>
      <c r="K7" s="368"/>
      <c r="L7" s="368">
        <v>0</v>
      </c>
    </row>
    <row r="8" spans="2:12" ht="12.75" customHeight="1" x14ac:dyDescent="0.25">
      <c r="B8" s="401" t="s">
        <v>13</v>
      </c>
      <c r="C8" s="367">
        <v>-6.9124876055447704</v>
      </c>
      <c r="D8" s="368">
        <v>-7.43056161605098</v>
      </c>
      <c r="E8" s="368">
        <v>-5.8097590023668504</v>
      </c>
      <c r="F8" s="368"/>
      <c r="G8" s="368">
        <v>-22.531275907148601</v>
      </c>
      <c r="H8" s="367">
        <v>-10.777020973965399</v>
      </c>
      <c r="I8" s="368">
        <v>-8.4158795140000002</v>
      </c>
      <c r="J8" s="368">
        <v>-9.00116102610985</v>
      </c>
      <c r="K8" s="368"/>
      <c r="L8" s="368">
        <v>-15.03</v>
      </c>
    </row>
    <row r="9" spans="2:12" ht="12.75" customHeight="1" x14ac:dyDescent="0.25">
      <c r="B9" s="418" t="s">
        <v>185</v>
      </c>
      <c r="C9" s="355">
        <v>0</v>
      </c>
      <c r="D9" s="356">
        <v>0</v>
      </c>
      <c r="E9" s="356">
        <v>0</v>
      </c>
      <c r="F9" s="354"/>
      <c r="G9" s="356">
        <v>-45.439879329999997</v>
      </c>
      <c r="H9" s="355">
        <v>0</v>
      </c>
      <c r="I9" s="356">
        <v>0</v>
      </c>
      <c r="J9" s="356">
        <v>0</v>
      </c>
      <c r="K9" s="354"/>
      <c r="L9" s="356">
        <v>-41.836346330851597</v>
      </c>
    </row>
    <row r="10" spans="2:12" ht="12.75" customHeight="1" x14ac:dyDescent="0.25">
      <c r="B10" s="419" t="s">
        <v>192</v>
      </c>
      <c r="C10" s="357">
        <v>-543</v>
      </c>
      <c r="D10" s="358">
        <v>-564</v>
      </c>
      <c r="E10" s="358">
        <v>-565</v>
      </c>
      <c r="F10" s="358"/>
      <c r="G10" s="358">
        <v>-659</v>
      </c>
      <c r="H10" s="357">
        <v>-584</v>
      </c>
      <c r="I10" s="358">
        <v>-553.17190162760505</v>
      </c>
      <c r="J10" s="358">
        <v>-545.82809837239495</v>
      </c>
      <c r="K10" s="358"/>
      <c r="L10" s="358">
        <v>-672.56586829672096</v>
      </c>
    </row>
    <row r="11" spans="2:12" ht="12.75" customHeight="1" x14ac:dyDescent="0.25">
      <c r="B11" s="401" t="s">
        <v>110</v>
      </c>
      <c r="C11" s="367">
        <v>2</v>
      </c>
      <c r="D11" s="368">
        <v>2</v>
      </c>
      <c r="E11" s="368">
        <v>2</v>
      </c>
      <c r="F11" s="368"/>
      <c r="G11" s="368">
        <v>3</v>
      </c>
      <c r="H11" s="367">
        <v>2</v>
      </c>
      <c r="I11" s="368">
        <v>1.5443747299999999</v>
      </c>
      <c r="J11" s="368">
        <v>4.4556252699999996</v>
      </c>
      <c r="K11" s="368"/>
      <c r="L11" s="368">
        <v>0</v>
      </c>
    </row>
    <row r="12" spans="2:12" ht="12.75" customHeight="1" x14ac:dyDescent="0.25">
      <c r="B12" s="420" t="s">
        <v>178</v>
      </c>
      <c r="C12" s="421">
        <v>251</v>
      </c>
      <c r="D12" s="422">
        <v>245</v>
      </c>
      <c r="E12" s="422">
        <v>295</v>
      </c>
      <c r="F12" s="457"/>
      <c r="G12" s="422">
        <v>228</v>
      </c>
      <c r="H12" s="421">
        <v>272</v>
      </c>
      <c r="I12" s="422">
        <v>243.64034399239401</v>
      </c>
      <c r="J12" s="422">
        <v>240.35965600760599</v>
      </c>
      <c r="K12" s="457"/>
      <c r="L12" s="422">
        <v>203.321579823279</v>
      </c>
    </row>
    <row r="13" spans="2:12" ht="12.75" customHeight="1" x14ac:dyDescent="0.25">
      <c r="B13" s="401" t="s">
        <v>20</v>
      </c>
      <c r="C13" s="470">
        <v>90</v>
      </c>
      <c r="D13" s="471">
        <v>96</v>
      </c>
      <c r="E13" s="471">
        <v>112</v>
      </c>
      <c r="F13" s="471"/>
      <c r="G13" s="471">
        <v>87.873560000000097</v>
      </c>
      <c r="H13" s="470">
        <v>91.126439999999803</v>
      </c>
      <c r="I13" s="471">
        <v>78.106863426244402</v>
      </c>
      <c r="J13" s="471">
        <v>102.893136573756</v>
      </c>
      <c r="K13" s="471"/>
      <c r="L13" s="471">
        <v>29.867087426229102</v>
      </c>
    </row>
    <row r="14" spans="2:12" ht="12.75" customHeight="1" x14ac:dyDescent="0.25">
      <c r="B14" s="464"/>
      <c r="C14" s="472"/>
      <c r="D14" s="319"/>
      <c r="E14" s="319"/>
      <c r="F14" s="319"/>
      <c r="G14" s="319"/>
      <c r="H14" s="472"/>
      <c r="I14" s="319"/>
      <c r="J14" s="319"/>
      <c r="K14" s="319"/>
      <c r="L14" s="319"/>
    </row>
    <row r="15" spans="2:12" ht="12.75" customHeight="1" x14ac:dyDescent="0.25">
      <c r="B15" s="425" t="s">
        <v>96</v>
      </c>
      <c r="C15" s="426" t="s">
        <v>97</v>
      </c>
      <c r="D15" s="427" t="s">
        <v>97</v>
      </c>
      <c r="E15" s="427" t="s">
        <v>97</v>
      </c>
      <c r="F15" s="444"/>
      <c r="G15" s="427" t="s">
        <v>97</v>
      </c>
      <c r="H15" s="426" t="s">
        <v>97</v>
      </c>
      <c r="I15" s="427" t="s">
        <v>97</v>
      </c>
      <c r="J15" s="427" t="s">
        <v>97</v>
      </c>
      <c r="K15" s="444"/>
      <c r="L15" s="427" t="s">
        <v>97</v>
      </c>
    </row>
    <row r="16" spans="2:12" ht="12.75" customHeight="1" x14ac:dyDescent="0.25">
      <c r="B16" s="199" t="s">
        <v>111</v>
      </c>
      <c r="C16" s="407">
        <v>31667</v>
      </c>
      <c r="D16" s="408">
        <v>33836</v>
      </c>
      <c r="E16" s="408">
        <v>35726</v>
      </c>
      <c r="F16" s="408"/>
      <c r="G16" s="344">
        <v>35204</v>
      </c>
      <c r="H16" s="407">
        <v>34530</v>
      </c>
      <c r="I16" s="344">
        <v>33800</v>
      </c>
      <c r="J16" s="344">
        <v>34961</v>
      </c>
      <c r="K16" s="344"/>
      <c r="L16" s="344">
        <v>34869</v>
      </c>
    </row>
    <row r="17" spans="2:12" ht="12.75" customHeight="1" x14ac:dyDescent="0.25">
      <c r="B17" s="229" t="s">
        <v>139</v>
      </c>
      <c r="C17" s="407">
        <v>52191</v>
      </c>
      <c r="D17" s="408">
        <v>54021</v>
      </c>
      <c r="E17" s="408">
        <v>57832</v>
      </c>
      <c r="F17" s="408"/>
      <c r="G17" s="344">
        <v>55495</v>
      </c>
      <c r="H17" s="407">
        <v>54581</v>
      </c>
      <c r="I17" s="344">
        <v>52420</v>
      </c>
      <c r="J17" s="344">
        <v>54077</v>
      </c>
      <c r="K17" s="344"/>
      <c r="L17" s="344">
        <v>54861</v>
      </c>
    </row>
    <row r="18" spans="2:12" ht="12.75" customHeight="1" x14ac:dyDescent="0.25">
      <c r="B18" s="229" t="s">
        <v>144</v>
      </c>
      <c r="C18" s="407">
        <v>31760</v>
      </c>
      <c r="D18" s="408">
        <v>34422</v>
      </c>
      <c r="E18" s="408">
        <v>34956</v>
      </c>
      <c r="F18" s="408"/>
      <c r="G18" s="344">
        <v>35008</v>
      </c>
      <c r="H18" s="407">
        <v>33368</v>
      </c>
      <c r="I18" s="344">
        <v>33188</v>
      </c>
      <c r="J18" s="344">
        <v>34029</v>
      </c>
      <c r="K18" s="344"/>
      <c r="L18" s="344">
        <v>34592</v>
      </c>
    </row>
    <row r="19" spans="2:12" ht="12.75" customHeight="1" x14ac:dyDescent="0.25">
      <c r="B19" s="229" t="s">
        <v>42</v>
      </c>
      <c r="C19" s="343">
        <v>36048</v>
      </c>
      <c r="D19" s="344">
        <v>36363</v>
      </c>
      <c r="E19" s="344">
        <v>39274</v>
      </c>
      <c r="F19" s="344"/>
      <c r="G19" s="344">
        <v>38521.4</v>
      </c>
      <c r="H19" s="343">
        <v>37900</v>
      </c>
      <c r="I19" s="344">
        <v>36462</v>
      </c>
      <c r="J19" s="344">
        <v>36580</v>
      </c>
      <c r="K19" s="344"/>
      <c r="L19" s="344">
        <v>38046.494632509799</v>
      </c>
    </row>
    <row r="20" spans="2:12" ht="12.75" customHeight="1" x14ac:dyDescent="0.25">
      <c r="B20" s="424"/>
      <c r="C20" s="121"/>
      <c r="D20" s="28"/>
      <c r="E20" s="28"/>
      <c r="F20" s="28"/>
      <c r="G20" s="283"/>
      <c r="H20" s="121"/>
      <c r="I20" s="283"/>
      <c r="J20" s="283"/>
      <c r="K20" s="283"/>
      <c r="L20" s="283"/>
    </row>
    <row r="21" spans="2:12" ht="12.75" customHeight="1" x14ac:dyDescent="0.25">
      <c r="B21" s="425" t="s">
        <v>21</v>
      </c>
      <c r="C21" s="426"/>
      <c r="D21" s="427"/>
      <c r="E21" s="427"/>
      <c r="F21" s="444"/>
      <c r="G21" s="427"/>
      <c r="H21" s="426"/>
      <c r="I21" s="427"/>
      <c r="J21" s="427"/>
      <c r="K21" s="444"/>
      <c r="L21" s="427"/>
    </row>
    <row r="22" spans="2:12" ht="12.75" customHeight="1" x14ac:dyDescent="0.25">
      <c r="B22" s="229" t="s">
        <v>69</v>
      </c>
      <c r="C22" s="431">
        <v>0.13300000000000001</v>
      </c>
      <c r="D22" s="432">
        <v>0.13200000000000001</v>
      </c>
      <c r="E22" s="432">
        <v>0.146516612702148</v>
      </c>
      <c r="F22" s="432"/>
      <c r="G22" s="432">
        <v>0.119224056375712</v>
      </c>
      <c r="H22" s="431">
        <v>0.131049507722584</v>
      </c>
      <c r="I22" s="432">
        <v>0.11272221507135601</v>
      </c>
      <c r="J22" s="432">
        <v>0.15460597390285</v>
      </c>
      <c r="K22" s="432"/>
      <c r="L22" s="432">
        <v>4.1991642490119399E-2</v>
      </c>
    </row>
    <row r="23" spans="2:12" ht="12.75" customHeight="1" x14ac:dyDescent="0.25">
      <c r="B23" s="229" t="s">
        <v>70</v>
      </c>
      <c r="C23" s="343">
        <v>2713.2170863166698</v>
      </c>
      <c r="D23" s="344">
        <v>2902.6303275833302</v>
      </c>
      <c r="E23" s="344">
        <v>3057.6737459166702</v>
      </c>
      <c r="F23" s="344"/>
      <c r="G23" s="344">
        <v>2948.1821931333302</v>
      </c>
      <c r="H23" s="343">
        <v>2781.4355531316701</v>
      </c>
      <c r="I23" s="344">
        <v>2771.65821756788</v>
      </c>
      <c r="J23" s="344">
        <v>2662.0740189097901</v>
      </c>
      <c r="K23" s="344"/>
      <c r="L23" s="344">
        <v>2845.0506486624599</v>
      </c>
    </row>
    <row r="24" spans="2:12" ht="12.75" customHeight="1" x14ac:dyDescent="0.25">
      <c r="B24" s="229" t="s">
        <v>71</v>
      </c>
      <c r="C24" s="433">
        <v>9.7000000000000003E-2</v>
      </c>
      <c r="D24" s="434">
        <v>9.7000000000000003E-2</v>
      </c>
      <c r="E24" s="434">
        <v>0.108460392467532</v>
      </c>
      <c r="F24" s="432"/>
      <c r="G24" s="434">
        <v>8.7283650541252103E-2</v>
      </c>
      <c r="H24" s="433">
        <v>9.5009896413670802E-2</v>
      </c>
      <c r="I24" s="434">
        <v>8.1349260988736197E-2</v>
      </c>
      <c r="J24" s="434">
        <v>0.111275163812429</v>
      </c>
      <c r="K24" s="432"/>
      <c r="L24" s="434">
        <v>3.0093764438881801E-2</v>
      </c>
    </row>
    <row r="25" spans="2:12" ht="12.75" customHeight="1" x14ac:dyDescent="0.25">
      <c r="B25" s="229" t="s">
        <v>72</v>
      </c>
      <c r="C25" s="343">
        <v>3695.4667737166701</v>
      </c>
      <c r="D25" s="344">
        <v>3940.3951764666699</v>
      </c>
      <c r="E25" s="344">
        <v>4130.5400967833302</v>
      </c>
      <c r="F25" s="344"/>
      <c r="G25" s="344">
        <v>4027.0341332008902</v>
      </c>
      <c r="H25" s="343">
        <v>3836.5030776683502</v>
      </c>
      <c r="I25" s="344">
        <v>3840.5690464506702</v>
      </c>
      <c r="J25" s="344">
        <v>3698.69189308757</v>
      </c>
      <c r="K25" s="344"/>
      <c r="L25" s="344">
        <v>3969.8705672913602</v>
      </c>
    </row>
    <row r="26" spans="2:12" ht="12.75" customHeight="1" x14ac:dyDescent="0.25">
      <c r="B26" s="229" t="s">
        <v>26</v>
      </c>
      <c r="C26" s="465">
        <v>0.63066202090592305</v>
      </c>
      <c r="D26" s="466">
        <v>0.61978021978022002</v>
      </c>
      <c r="E26" s="466">
        <v>0.59599156118143504</v>
      </c>
      <c r="F26" s="466"/>
      <c r="G26" s="466">
        <v>0.68431983385254402</v>
      </c>
      <c r="H26" s="465">
        <v>0.62931034482758597</v>
      </c>
      <c r="I26" s="466">
        <v>0.61799766674748602</v>
      </c>
      <c r="J26" s="466">
        <v>0.62174541721833698</v>
      </c>
      <c r="K26" s="466"/>
      <c r="L26" s="466">
        <v>0.68636138197520902</v>
      </c>
    </row>
    <row r="27" spans="2:12" ht="12.75" customHeight="1" x14ac:dyDescent="0.25">
      <c r="B27" s="473" t="s">
        <v>27</v>
      </c>
      <c r="C27" s="437">
        <v>78.821621255480494</v>
      </c>
      <c r="D27" s="438">
        <v>111.771477600247</v>
      </c>
      <c r="E27" s="438">
        <v>94.111434189380901</v>
      </c>
      <c r="F27" s="438"/>
      <c r="G27" s="438">
        <v>83.255225845986601</v>
      </c>
      <c r="H27" s="437">
        <v>79.100751571573795</v>
      </c>
      <c r="I27" s="438">
        <v>110.978798587065</v>
      </c>
      <c r="J27" s="438">
        <v>104.42760702909101</v>
      </c>
      <c r="K27" s="438"/>
      <c r="L27" s="438">
        <v>105.10385123978099</v>
      </c>
    </row>
    <row r="28" spans="2:12" ht="12.75" customHeight="1" x14ac:dyDescent="0.25">
      <c r="B28" s="229" t="s">
        <v>101</v>
      </c>
      <c r="C28" s="439">
        <v>5.96E-2</v>
      </c>
      <c r="D28" s="440">
        <v>5.8700000000000002E-2</v>
      </c>
      <c r="E28" s="440">
        <v>6.0600000000000001E-2</v>
      </c>
      <c r="F28" s="440"/>
      <c r="G28" s="440">
        <v>5.9400000000000001E-2</v>
      </c>
      <c r="H28" s="441">
        <v>6.1199999999999997E-2</v>
      </c>
      <c r="I28" s="440">
        <v>5.8299999999999998E-2</v>
      </c>
      <c r="J28" s="440">
        <v>5.91E-2</v>
      </c>
      <c r="K28" s="440"/>
      <c r="L28" s="442">
        <v>5.8700000000000002E-2</v>
      </c>
    </row>
    <row r="29" spans="2:12" ht="12.75" customHeight="1" x14ac:dyDescent="0.25">
      <c r="B29" s="474"/>
      <c r="C29" s="438"/>
      <c r="D29" s="438"/>
      <c r="E29" s="438"/>
      <c r="F29" s="438"/>
      <c r="G29" s="438"/>
      <c r="H29" s="438"/>
      <c r="I29" s="438"/>
      <c r="J29" s="438"/>
      <c r="K29" s="438"/>
      <c r="L29" s="438"/>
    </row>
    <row r="30" spans="2:12" ht="12.75" customHeight="1" x14ac:dyDescent="0.25">
      <c r="B30" s="395" t="s">
        <v>370</v>
      </c>
      <c r="C30" s="301"/>
      <c r="D30" s="301"/>
      <c r="E30" s="301"/>
      <c r="F30" s="284"/>
      <c r="G30" s="301"/>
      <c r="H30" s="301"/>
      <c r="I30" s="301"/>
      <c r="J30" s="301"/>
      <c r="K30" s="284"/>
      <c r="L30" s="475"/>
    </row>
    <row r="31" spans="2:12" ht="12.75" customHeight="1" x14ac:dyDescent="0.25">
      <c r="B31" s="395" t="s">
        <v>89</v>
      </c>
      <c r="C31" s="444" t="s">
        <v>5</v>
      </c>
      <c r="D31" s="444" t="s">
        <v>5</v>
      </c>
      <c r="E31" s="444" t="s">
        <v>5</v>
      </c>
      <c r="F31" s="444"/>
      <c r="G31" s="444" t="s">
        <v>5</v>
      </c>
      <c r="H31" s="476" t="s">
        <v>5</v>
      </c>
      <c r="I31" s="444" t="s">
        <v>5</v>
      </c>
      <c r="J31" s="444" t="s">
        <v>5</v>
      </c>
      <c r="K31" s="444"/>
      <c r="L31" s="477"/>
    </row>
    <row r="32" spans="2:12" ht="12.75" customHeight="1" x14ac:dyDescent="0.25">
      <c r="B32" s="467" t="s">
        <v>158</v>
      </c>
      <c r="C32" s="468">
        <v>861</v>
      </c>
      <c r="D32" s="478">
        <v>838</v>
      </c>
      <c r="E32" s="478">
        <v>834</v>
      </c>
      <c r="F32" s="490"/>
      <c r="G32" s="478">
        <v>839</v>
      </c>
      <c r="H32" s="144">
        <v>828</v>
      </c>
      <c r="I32" s="478">
        <v>790</v>
      </c>
      <c r="J32" s="478">
        <v>781</v>
      </c>
      <c r="K32" s="490"/>
      <c r="L32" s="479"/>
    </row>
    <row r="33" spans="2:12" ht="12.75" customHeight="1" x14ac:dyDescent="0.25">
      <c r="B33" s="418" t="s">
        <v>61</v>
      </c>
      <c r="C33" s="355">
        <v>-69</v>
      </c>
      <c r="D33" s="480">
        <v>-94</v>
      </c>
      <c r="E33" s="480">
        <v>-79</v>
      </c>
      <c r="F33" s="490"/>
      <c r="G33" s="480">
        <v>-68</v>
      </c>
      <c r="H33" s="281">
        <v>-65</v>
      </c>
      <c r="I33" s="480">
        <v>-88</v>
      </c>
      <c r="J33" s="480">
        <v>-85</v>
      </c>
      <c r="K33" s="490"/>
      <c r="L33" s="479"/>
    </row>
    <row r="34" spans="2:12" ht="12.75" customHeight="1" x14ac:dyDescent="0.25">
      <c r="B34" s="419" t="s">
        <v>62</v>
      </c>
      <c r="C34" s="357">
        <v>792</v>
      </c>
      <c r="D34" s="369">
        <v>744</v>
      </c>
      <c r="E34" s="369">
        <v>755</v>
      </c>
      <c r="F34" s="369"/>
      <c r="G34" s="369">
        <v>771</v>
      </c>
      <c r="H34" s="481">
        <v>763</v>
      </c>
      <c r="I34" s="369">
        <v>702</v>
      </c>
      <c r="J34" s="369">
        <v>696</v>
      </c>
      <c r="K34" s="369"/>
      <c r="L34" s="375"/>
    </row>
    <row r="35" spans="2:12" ht="12.75" customHeight="1" x14ac:dyDescent="0.25">
      <c r="B35" s="94" t="s">
        <v>10</v>
      </c>
      <c r="C35" s="367">
        <v>-536</v>
      </c>
      <c r="D35" s="145">
        <v>-514</v>
      </c>
      <c r="E35" s="145">
        <v>-495</v>
      </c>
      <c r="F35" s="145"/>
      <c r="G35" s="145">
        <v>-518</v>
      </c>
      <c r="H35" s="144">
        <v>-513</v>
      </c>
      <c r="I35" s="145">
        <v>-484</v>
      </c>
      <c r="J35" s="145">
        <v>-480</v>
      </c>
      <c r="K35" s="145"/>
      <c r="L35" s="482"/>
    </row>
    <row r="36" spans="2:12" ht="12.75" customHeight="1" x14ac:dyDescent="0.25">
      <c r="B36" s="401" t="s">
        <v>136</v>
      </c>
      <c r="C36" s="367">
        <v>0</v>
      </c>
      <c r="D36" s="145">
        <v>0</v>
      </c>
      <c r="E36" s="145">
        <v>0</v>
      </c>
      <c r="F36" s="145"/>
      <c r="G36" s="145">
        <v>0</v>
      </c>
      <c r="H36" s="144">
        <v>0</v>
      </c>
      <c r="I36" s="145">
        <v>0</v>
      </c>
      <c r="J36" s="145">
        <v>0</v>
      </c>
      <c r="K36" s="145"/>
      <c r="L36" s="482"/>
    </row>
    <row r="37" spans="2:12" ht="12.75" customHeight="1" x14ac:dyDescent="0.25">
      <c r="B37" s="401" t="s">
        <v>13</v>
      </c>
      <c r="C37" s="367">
        <v>-6.9124876055447704</v>
      </c>
      <c r="D37" s="145">
        <v>-7</v>
      </c>
      <c r="E37" s="145">
        <v>-5</v>
      </c>
      <c r="F37" s="145"/>
      <c r="G37" s="145">
        <v>-20</v>
      </c>
      <c r="H37" s="144">
        <v>-9</v>
      </c>
      <c r="I37" s="145">
        <v>-8</v>
      </c>
      <c r="J37" s="145">
        <v>-7</v>
      </c>
      <c r="K37" s="145"/>
      <c r="L37" s="482"/>
    </row>
    <row r="38" spans="2:12" ht="12.75" customHeight="1" x14ac:dyDescent="0.25">
      <c r="B38" s="418" t="s">
        <v>185</v>
      </c>
      <c r="C38" s="355">
        <v>0</v>
      </c>
      <c r="D38" s="480">
        <v>0</v>
      </c>
      <c r="E38" s="480">
        <v>0</v>
      </c>
      <c r="F38" s="490"/>
      <c r="G38" s="480">
        <v>-45</v>
      </c>
      <c r="H38" s="281">
        <v>0</v>
      </c>
      <c r="I38" s="480">
        <v>0</v>
      </c>
      <c r="J38" s="480">
        <v>0</v>
      </c>
      <c r="K38" s="490"/>
      <c r="L38" s="479"/>
    </row>
    <row r="39" spans="2:12" ht="12.75" customHeight="1" x14ac:dyDescent="0.25">
      <c r="B39" s="419" t="s">
        <v>192</v>
      </c>
      <c r="C39" s="357">
        <v>-543</v>
      </c>
      <c r="D39" s="369">
        <v>-521</v>
      </c>
      <c r="E39" s="369">
        <v>-500</v>
      </c>
      <c r="F39" s="369"/>
      <c r="G39" s="369">
        <v>-583</v>
      </c>
      <c r="H39" s="481">
        <v>-522</v>
      </c>
      <c r="I39" s="369">
        <v>-492</v>
      </c>
      <c r="J39" s="369">
        <v>-487</v>
      </c>
      <c r="K39" s="369"/>
      <c r="L39" s="482"/>
    </row>
    <row r="40" spans="2:12" ht="12.75" customHeight="1" x14ac:dyDescent="0.25">
      <c r="B40" s="401" t="s">
        <v>110</v>
      </c>
      <c r="C40" s="367">
        <v>2</v>
      </c>
      <c r="D40" s="480">
        <v>2</v>
      </c>
      <c r="E40" s="480">
        <v>2</v>
      </c>
      <c r="F40" s="490"/>
      <c r="G40" s="480">
        <v>3</v>
      </c>
      <c r="H40" s="144">
        <v>1</v>
      </c>
      <c r="I40" s="480">
        <v>2</v>
      </c>
      <c r="J40" s="480">
        <v>4</v>
      </c>
      <c r="K40" s="490"/>
      <c r="L40" s="482"/>
    </row>
    <row r="41" spans="2:12" ht="12.75" customHeight="1" x14ac:dyDescent="0.25">
      <c r="B41" s="420" t="s">
        <v>178</v>
      </c>
      <c r="C41" s="421">
        <v>251</v>
      </c>
      <c r="D41" s="369">
        <v>225</v>
      </c>
      <c r="E41" s="369">
        <v>257</v>
      </c>
      <c r="F41" s="369"/>
      <c r="G41" s="369">
        <v>191</v>
      </c>
      <c r="H41" s="149">
        <v>242</v>
      </c>
      <c r="I41" s="369">
        <v>212</v>
      </c>
      <c r="J41" s="369">
        <v>213</v>
      </c>
      <c r="K41" s="369"/>
      <c r="L41" s="354"/>
    </row>
    <row r="42" spans="2:12" ht="12.75" customHeight="1" x14ac:dyDescent="0.25">
      <c r="B42" s="464" t="s">
        <v>20</v>
      </c>
      <c r="C42" s="470">
        <v>90</v>
      </c>
      <c r="D42" s="483">
        <v>88</v>
      </c>
      <c r="E42" s="483">
        <v>96</v>
      </c>
      <c r="F42" s="491"/>
      <c r="G42" s="483">
        <v>73</v>
      </c>
      <c r="H42" s="144">
        <v>78</v>
      </c>
      <c r="I42" s="483">
        <v>73</v>
      </c>
      <c r="J42" s="483">
        <v>91</v>
      </c>
      <c r="K42" s="491"/>
      <c r="L42" s="471"/>
    </row>
    <row r="43" spans="2:12" ht="12.75" customHeight="1" x14ac:dyDescent="0.25">
      <c r="B43" s="484"/>
      <c r="C43" s="316"/>
      <c r="D43" s="316"/>
      <c r="E43" s="316"/>
      <c r="F43" s="316"/>
      <c r="G43" s="471"/>
      <c r="H43" s="316"/>
      <c r="I43" s="471"/>
      <c r="J43" s="471"/>
      <c r="K43" s="471"/>
      <c r="L43" s="471"/>
    </row>
    <row r="44" spans="2:12" ht="12.75" customHeight="1" x14ac:dyDescent="0.25">
      <c r="B44" s="425" t="s">
        <v>96</v>
      </c>
      <c r="C44" s="426" t="s">
        <v>97</v>
      </c>
      <c r="D44" s="485" t="s">
        <v>97</v>
      </c>
      <c r="E44" s="485" t="s">
        <v>97</v>
      </c>
      <c r="F44" s="477"/>
      <c r="G44" s="485" t="s">
        <v>97</v>
      </c>
      <c r="H44" s="426" t="s">
        <v>97</v>
      </c>
      <c r="I44" s="485" t="s">
        <v>97</v>
      </c>
      <c r="J44" s="485" t="s">
        <v>97</v>
      </c>
      <c r="K44" s="477"/>
      <c r="L44" s="444"/>
    </row>
    <row r="45" spans="2:12" ht="12.75" customHeight="1" x14ac:dyDescent="0.25">
      <c r="B45" s="199" t="s">
        <v>111</v>
      </c>
      <c r="C45" s="407">
        <v>31667</v>
      </c>
      <c r="D45" s="486">
        <v>30900</v>
      </c>
      <c r="E45" s="486">
        <v>30700</v>
      </c>
      <c r="F45" s="486"/>
      <c r="G45" s="486">
        <v>30300</v>
      </c>
      <c r="H45" s="407">
        <v>30200</v>
      </c>
      <c r="I45" s="486">
        <v>29300</v>
      </c>
      <c r="J45" s="486">
        <v>29300</v>
      </c>
      <c r="K45" s="486"/>
      <c r="L45" s="487"/>
    </row>
    <row r="46" spans="2:12" ht="12.75" customHeight="1" x14ac:dyDescent="0.25">
      <c r="B46" s="229" t="s">
        <v>139</v>
      </c>
      <c r="C46" s="407">
        <v>52191</v>
      </c>
      <c r="D46" s="486">
        <v>49500</v>
      </c>
      <c r="E46" s="486">
        <v>50000</v>
      </c>
      <c r="F46" s="486"/>
      <c r="G46" s="486">
        <v>48000</v>
      </c>
      <c r="H46" s="407">
        <v>47900</v>
      </c>
      <c r="I46" s="486">
        <v>45600</v>
      </c>
      <c r="J46" s="486">
        <v>45600</v>
      </c>
      <c r="K46" s="486"/>
      <c r="L46" s="408"/>
    </row>
    <row r="47" spans="2:12" ht="12.75" customHeight="1" x14ac:dyDescent="0.25">
      <c r="B47" s="229" t="s">
        <v>144</v>
      </c>
      <c r="C47" s="407">
        <v>31760</v>
      </c>
      <c r="D47" s="486">
        <v>31500</v>
      </c>
      <c r="E47" s="486">
        <v>30200</v>
      </c>
      <c r="F47" s="486"/>
      <c r="G47" s="486">
        <v>30300</v>
      </c>
      <c r="H47" s="407">
        <v>29300</v>
      </c>
      <c r="I47" s="486">
        <v>28900</v>
      </c>
      <c r="J47" s="486">
        <v>28700</v>
      </c>
      <c r="K47" s="486"/>
      <c r="L47" s="488"/>
    </row>
    <row r="48" spans="2:12" ht="12.75" customHeight="1" x14ac:dyDescent="0.25">
      <c r="B48" s="229" t="s">
        <v>42</v>
      </c>
      <c r="C48" s="343">
        <v>36048</v>
      </c>
      <c r="D48" s="489">
        <v>33200</v>
      </c>
      <c r="E48" s="489">
        <v>33700</v>
      </c>
      <c r="F48" s="489"/>
      <c r="G48" s="489">
        <v>33100</v>
      </c>
      <c r="H48" s="343">
        <v>33100</v>
      </c>
      <c r="I48" s="489">
        <v>31600</v>
      </c>
      <c r="J48" s="489">
        <v>30600</v>
      </c>
      <c r="K48" s="489"/>
      <c r="L48" s="283"/>
    </row>
  </sheetData>
  <mergeCells count="2">
    <mergeCell ref="F1:F2"/>
    <mergeCell ref="K1:K2"/>
  </mergeCells>
  <pageMargins left="0.7" right="0.7" top="0.75" bottom="0.75" header="0.3" footer="0.3"/>
  <pageSetup paperSize="9"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7.85546875" customWidth="1"/>
    <col min="6" max="6" width="2.140625" style="349" customWidth="1"/>
    <col min="7" max="10" width="7.85546875" customWidth="1"/>
    <col min="11" max="11" width="2.140625" style="349" customWidth="1"/>
    <col min="12" max="12" width="7.85546875" customWidth="1"/>
    <col min="13" max="13" width="3.28515625" customWidth="1"/>
  </cols>
  <sheetData>
    <row r="1" spans="2:12" ht="12.75" customHeight="1" x14ac:dyDescent="0.25">
      <c r="B1" s="395" t="s">
        <v>82</v>
      </c>
      <c r="C1" s="133" t="s">
        <v>149</v>
      </c>
      <c r="D1" s="300" t="s">
        <v>150</v>
      </c>
      <c r="E1" s="301" t="s">
        <v>151</v>
      </c>
      <c r="F1" s="807"/>
      <c r="G1" s="301" t="s">
        <v>152</v>
      </c>
      <c r="H1" s="301" t="s">
        <v>153</v>
      </c>
      <c r="I1" s="301" t="s">
        <v>154</v>
      </c>
      <c r="J1" s="301" t="s">
        <v>155</v>
      </c>
      <c r="K1" s="806"/>
      <c r="L1" s="301" t="s">
        <v>156</v>
      </c>
    </row>
    <row r="2" spans="2:12" ht="12.75" customHeight="1" x14ac:dyDescent="0.25">
      <c r="B2" s="425" t="s">
        <v>89</v>
      </c>
      <c r="C2" s="302" t="s">
        <v>5</v>
      </c>
      <c r="D2" s="303" t="s">
        <v>5</v>
      </c>
      <c r="E2" s="303" t="s">
        <v>5</v>
      </c>
      <c r="F2" s="807"/>
      <c r="G2" s="303" t="s">
        <v>5</v>
      </c>
      <c r="H2" s="303" t="s">
        <v>5</v>
      </c>
      <c r="I2" s="303" t="s">
        <v>5</v>
      </c>
      <c r="J2" s="303" t="s">
        <v>5</v>
      </c>
      <c r="K2" s="806"/>
      <c r="L2" s="303" t="s">
        <v>5</v>
      </c>
    </row>
    <row r="3" spans="2:12" ht="12.75" customHeight="1" x14ac:dyDescent="0.25">
      <c r="B3" s="94" t="s">
        <v>126</v>
      </c>
      <c r="C3" s="228">
        <v>502</v>
      </c>
      <c r="D3" s="140">
        <v>586</v>
      </c>
      <c r="E3" s="140">
        <v>549</v>
      </c>
      <c r="F3" s="146"/>
      <c r="G3" s="140">
        <v>527</v>
      </c>
      <c r="H3" s="228">
        <v>410</v>
      </c>
      <c r="I3" s="140">
        <v>661</v>
      </c>
      <c r="J3" s="140">
        <v>513</v>
      </c>
      <c r="K3" s="146"/>
      <c r="L3" s="140">
        <v>571</v>
      </c>
    </row>
    <row r="4" spans="2:12" ht="12.75" customHeight="1" x14ac:dyDescent="0.25">
      <c r="B4" s="418" t="s">
        <v>127</v>
      </c>
      <c r="C4" s="492">
        <v>155</v>
      </c>
      <c r="D4" s="387">
        <v>122</v>
      </c>
      <c r="E4" s="387">
        <v>83</v>
      </c>
      <c r="F4" s="303"/>
      <c r="G4" s="387">
        <v>111</v>
      </c>
      <c r="H4" s="492">
        <v>137</v>
      </c>
      <c r="I4" s="387">
        <v>66</v>
      </c>
      <c r="J4" s="387">
        <v>103</v>
      </c>
      <c r="K4" s="303"/>
      <c r="L4" s="387">
        <v>68</v>
      </c>
    </row>
    <row r="5" spans="2:12" ht="12.75" customHeight="1" x14ac:dyDescent="0.25">
      <c r="B5" s="419" t="s">
        <v>193</v>
      </c>
      <c r="C5" s="493">
        <v>657</v>
      </c>
      <c r="D5" s="457">
        <v>708</v>
      </c>
      <c r="E5" s="457">
        <v>632</v>
      </c>
      <c r="F5" s="457"/>
      <c r="G5" s="457">
        <v>638</v>
      </c>
      <c r="H5" s="493">
        <v>547</v>
      </c>
      <c r="I5" s="457">
        <v>727</v>
      </c>
      <c r="J5" s="457">
        <v>616</v>
      </c>
      <c r="K5" s="457"/>
      <c r="L5" s="457">
        <v>639</v>
      </c>
    </row>
    <row r="6" spans="2:12" ht="12.75" customHeight="1" x14ac:dyDescent="0.25">
      <c r="B6" s="401" t="s">
        <v>194</v>
      </c>
      <c r="C6" s="494">
        <v>228</v>
      </c>
      <c r="D6" s="146">
        <v>272</v>
      </c>
      <c r="E6" s="146">
        <v>274</v>
      </c>
      <c r="F6" s="146"/>
      <c r="G6" s="146">
        <v>173</v>
      </c>
      <c r="H6" s="494">
        <v>255</v>
      </c>
      <c r="I6" s="146">
        <v>270</v>
      </c>
      <c r="J6" s="146">
        <v>346</v>
      </c>
      <c r="K6" s="146"/>
      <c r="L6" s="146">
        <v>231</v>
      </c>
    </row>
    <row r="7" spans="2:12" ht="12.75" customHeight="1" x14ac:dyDescent="0.25">
      <c r="B7" s="401" t="s">
        <v>130</v>
      </c>
      <c r="C7" s="494">
        <v>441</v>
      </c>
      <c r="D7" s="146">
        <v>616</v>
      </c>
      <c r="E7" s="146">
        <v>619</v>
      </c>
      <c r="F7" s="146"/>
      <c r="G7" s="146">
        <v>431</v>
      </c>
      <c r="H7" s="494">
        <v>395</v>
      </c>
      <c r="I7" s="146">
        <v>629</v>
      </c>
      <c r="J7" s="146">
        <v>591</v>
      </c>
      <c r="K7" s="146"/>
      <c r="L7" s="146">
        <v>421</v>
      </c>
    </row>
    <row r="8" spans="2:12" ht="12.75" customHeight="1" x14ac:dyDescent="0.25">
      <c r="B8" s="418" t="s">
        <v>131</v>
      </c>
      <c r="C8" s="492">
        <v>485</v>
      </c>
      <c r="D8" s="146">
        <v>554</v>
      </c>
      <c r="E8" s="146">
        <v>624</v>
      </c>
      <c r="F8" s="146"/>
      <c r="G8" s="146">
        <v>424</v>
      </c>
      <c r="H8" s="492">
        <v>470</v>
      </c>
      <c r="I8" s="146">
        <v>504</v>
      </c>
      <c r="J8" s="146">
        <v>552</v>
      </c>
      <c r="K8" s="146"/>
      <c r="L8" s="146">
        <v>494</v>
      </c>
    </row>
    <row r="9" spans="2:12" ht="12.75" customHeight="1" x14ac:dyDescent="0.25">
      <c r="B9" s="495" t="s">
        <v>132</v>
      </c>
      <c r="C9" s="496">
        <v>1154</v>
      </c>
      <c r="D9" s="497">
        <v>1442</v>
      </c>
      <c r="E9" s="497">
        <v>1517</v>
      </c>
      <c r="F9" s="457"/>
      <c r="G9" s="497">
        <v>1028</v>
      </c>
      <c r="H9" s="496">
        <v>1120</v>
      </c>
      <c r="I9" s="497">
        <v>1403</v>
      </c>
      <c r="J9" s="497">
        <v>1489</v>
      </c>
      <c r="K9" s="457"/>
      <c r="L9" s="497">
        <v>1146</v>
      </c>
    </row>
    <row r="10" spans="2:12" ht="12.75" customHeight="1" x14ac:dyDescent="0.25">
      <c r="B10" s="498" t="s">
        <v>133</v>
      </c>
      <c r="C10" s="493">
        <v>1811</v>
      </c>
      <c r="D10" s="457">
        <v>2150</v>
      </c>
      <c r="E10" s="457">
        <v>2149</v>
      </c>
      <c r="F10" s="457"/>
      <c r="G10" s="457">
        <v>1666</v>
      </c>
      <c r="H10" s="493">
        <v>1667</v>
      </c>
      <c r="I10" s="457">
        <v>2130</v>
      </c>
      <c r="J10" s="457">
        <v>2105</v>
      </c>
      <c r="K10" s="457"/>
      <c r="L10" s="457">
        <v>1785</v>
      </c>
    </row>
    <row r="11" spans="2:12" ht="12.75" customHeight="1" x14ac:dyDescent="0.25">
      <c r="B11" s="418" t="s">
        <v>195</v>
      </c>
      <c r="C11" s="355">
        <v>0</v>
      </c>
      <c r="D11" s="356">
        <v>0</v>
      </c>
      <c r="E11" s="356">
        <v>0</v>
      </c>
      <c r="F11" s="354"/>
      <c r="G11" s="356">
        <v>0</v>
      </c>
      <c r="H11" s="355">
        <v>-2</v>
      </c>
      <c r="I11" s="356">
        <v>23.761104184070099</v>
      </c>
      <c r="J11" s="356">
        <v>-1.7611041840600601</v>
      </c>
      <c r="K11" s="354"/>
      <c r="L11" s="356">
        <v>-2.9004070169200999</v>
      </c>
    </row>
    <row r="12" spans="2:12" ht="12.75" customHeight="1" x14ac:dyDescent="0.25">
      <c r="B12" s="419" t="s">
        <v>196</v>
      </c>
      <c r="C12" s="357">
        <v>1811</v>
      </c>
      <c r="D12" s="358">
        <v>2150</v>
      </c>
      <c r="E12" s="358">
        <v>2149</v>
      </c>
      <c r="F12" s="358"/>
      <c r="G12" s="358">
        <v>1666</v>
      </c>
      <c r="H12" s="357">
        <v>1665</v>
      </c>
      <c r="I12" s="358">
        <v>2153.7611041840701</v>
      </c>
      <c r="J12" s="358">
        <v>2103.2388958159399</v>
      </c>
      <c r="K12" s="358"/>
      <c r="L12" s="358">
        <v>1782.0995929830799</v>
      </c>
    </row>
    <row r="13" spans="2:12" ht="12.75" customHeight="1" x14ac:dyDescent="0.25">
      <c r="B13" s="418" t="s">
        <v>197</v>
      </c>
      <c r="C13" s="355">
        <v>-35</v>
      </c>
      <c r="D13" s="356">
        <v>-12</v>
      </c>
      <c r="E13" s="356">
        <v>11</v>
      </c>
      <c r="F13" s="354"/>
      <c r="G13" s="356">
        <v>-7</v>
      </c>
      <c r="H13" s="355">
        <v>-5</v>
      </c>
      <c r="I13" s="356">
        <v>7.2782445500000001</v>
      </c>
      <c r="J13" s="356">
        <v>18.72175545</v>
      </c>
      <c r="K13" s="354"/>
      <c r="L13" s="356">
        <v>-6.2819878200000101</v>
      </c>
    </row>
    <row r="14" spans="2:12" ht="12.75" customHeight="1" x14ac:dyDescent="0.25">
      <c r="B14" s="419" t="s">
        <v>62</v>
      </c>
      <c r="C14" s="357">
        <v>1776</v>
      </c>
      <c r="D14" s="358">
        <v>2138</v>
      </c>
      <c r="E14" s="358">
        <v>2160</v>
      </c>
      <c r="F14" s="358"/>
      <c r="G14" s="358">
        <v>1659</v>
      </c>
      <c r="H14" s="357">
        <v>1660</v>
      </c>
      <c r="I14" s="358">
        <v>2161.0393487340698</v>
      </c>
      <c r="J14" s="358">
        <v>2121.9606512659402</v>
      </c>
      <c r="K14" s="358"/>
      <c r="L14" s="358">
        <v>1775.8176051630801</v>
      </c>
    </row>
    <row r="15" spans="2:12" ht="12.75" customHeight="1" x14ac:dyDescent="0.25">
      <c r="B15" s="94" t="s">
        <v>10</v>
      </c>
      <c r="C15" s="367">
        <f>-1320-1</f>
        <v>-1321</v>
      </c>
      <c r="D15" s="368">
        <v>-1328</v>
      </c>
      <c r="E15" s="368">
        <v>-1410</v>
      </c>
      <c r="F15" s="368"/>
      <c r="G15" s="368">
        <v>-1351</v>
      </c>
      <c r="H15" s="367">
        <v>-1305</v>
      </c>
      <c r="I15" s="368">
        <v>-1357</v>
      </c>
      <c r="J15" s="368">
        <v>-1491</v>
      </c>
      <c r="K15" s="368"/>
      <c r="L15" s="368">
        <v>-1575</v>
      </c>
    </row>
    <row r="16" spans="2:12" ht="12.75" customHeight="1" x14ac:dyDescent="0.25">
      <c r="B16" s="401" t="s">
        <v>136</v>
      </c>
      <c r="C16" s="367">
        <f>-44.7072672831352+1</f>
        <v>-43.707267283135202</v>
      </c>
      <c r="D16" s="368">
        <v>-13</v>
      </c>
      <c r="E16" s="368">
        <v>-44</v>
      </c>
      <c r="F16" s="368"/>
      <c r="G16" s="368">
        <v>-33</v>
      </c>
      <c r="H16" s="367">
        <v>-1</v>
      </c>
      <c r="I16" s="368">
        <v>-85</v>
      </c>
      <c r="J16" s="368">
        <v>-10</v>
      </c>
      <c r="K16" s="368"/>
      <c r="L16" s="368">
        <v>-31</v>
      </c>
    </row>
    <row r="17" spans="2:12" ht="12.75" customHeight="1" x14ac:dyDescent="0.25">
      <c r="B17" s="401" t="s">
        <v>13</v>
      </c>
      <c r="C17" s="353">
        <v>-93.84909614</v>
      </c>
      <c r="D17" s="354">
        <v>-32.042936750000003</v>
      </c>
      <c r="E17" s="354">
        <v>-30.708077249999999</v>
      </c>
      <c r="F17" s="354"/>
      <c r="G17" s="354">
        <v>-22.28019407</v>
      </c>
      <c r="H17" s="353">
        <v>-69.616216859839994</v>
      </c>
      <c r="I17" s="354">
        <v>-152.38581445</v>
      </c>
      <c r="J17" s="354">
        <v>-130.09936543264999</v>
      </c>
      <c r="K17" s="354"/>
      <c r="L17" s="354">
        <v>-70.653000000000006</v>
      </c>
    </row>
    <row r="18" spans="2:12" ht="12.75" customHeight="1" x14ac:dyDescent="0.25">
      <c r="B18" s="401" t="s">
        <v>185</v>
      </c>
      <c r="C18" s="367">
        <v>0</v>
      </c>
      <c r="D18" s="368">
        <v>0</v>
      </c>
      <c r="E18" s="368">
        <v>0</v>
      </c>
      <c r="F18" s="368"/>
      <c r="G18" s="368">
        <v>-218.37576089999999</v>
      </c>
      <c r="H18" s="367">
        <v>0</v>
      </c>
      <c r="I18" s="368">
        <v>0</v>
      </c>
      <c r="J18" s="368">
        <v>0</v>
      </c>
      <c r="K18" s="368"/>
      <c r="L18" s="368">
        <v>-236.027034798503</v>
      </c>
    </row>
    <row r="19" spans="2:12" ht="12.75" customHeight="1" x14ac:dyDescent="0.25">
      <c r="B19" s="420" t="s">
        <v>192</v>
      </c>
      <c r="C19" s="421">
        <v>-1459.00201759929</v>
      </c>
      <c r="D19" s="422">
        <v>-1373</v>
      </c>
      <c r="E19" s="422">
        <v>-1485</v>
      </c>
      <c r="F19" s="457"/>
      <c r="G19" s="422">
        <v>-1624</v>
      </c>
      <c r="H19" s="421">
        <v>-1376</v>
      </c>
      <c r="I19" s="422">
        <v>-1594.17058873064</v>
      </c>
      <c r="J19" s="422">
        <v>-1630.82941126936</v>
      </c>
      <c r="K19" s="457"/>
      <c r="L19" s="422">
        <v>-1912.72089929707</v>
      </c>
    </row>
    <row r="20" spans="2:12" ht="12.75" customHeight="1" x14ac:dyDescent="0.25">
      <c r="B20" s="420" t="s">
        <v>198</v>
      </c>
      <c r="C20" s="421">
        <v>316.99798240070498</v>
      </c>
      <c r="D20" s="422">
        <v>765</v>
      </c>
      <c r="E20" s="422">
        <v>675</v>
      </c>
      <c r="F20" s="457"/>
      <c r="G20" s="422">
        <v>34.999999999997698</v>
      </c>
      <c r="H20" s="421">
        <v>284.00000000000199</v>
      </c>
      <c r="I20" s="422">
        <v>566.86876000343</v>
      </c>
      <c r="J20" s="422">
        <v>491.13123999658097</v>
      </c>
      <c r="K20" s="457"/>
      <c r="L20" s="422">
        <v>-136.90329413398399</v>
      </c>
    </row>
    <row r="21" spans="2:12" ht="12.75" customHeight="1" x14ac:dyDescent="0.25">
      <c r="B21" s="401" t="s">
        <v>68</v>
      </c>
      <c r="C21" s="360">
        <v>181.598806854354</v>
      </c>
      <c r="D21" s="359">
        <v>417.39580121123402</v>
      </c>
      <c r="E21" s="359">
        <v>343.962720335683</v>
      </c>
      <c r="F21" s="359"/>
      <c r="G21" s="359">
        <v>-150</v>
      </c>
      <c r="H21" s="360">
        <v>112</v>
      </c>
      <c r="I21" s="359">
        <v>204</v>
      </c>
      <c r="J21" s="359">
        <v>231</v>
      </c>
      <c r="K21" s="359"/>
      <c r="L21" s="359">
        <v>-74.033886164662107</v>
      </c>
    </row>
    <row r="22" spans="2:12" ht="12.75" customHeight="1" x14ac:dyDescent="0.25">
      <c r="B22" s="424"/>
      <c r="C22" s="197"/>
      <c r="D22" s="283"/>
      <c r="E22" s="283"/>
      <c r="F22" s="197"/>
      <c r="G22" s="197"/>
      <c r="H22" s="197"/>
      <c r="I22" s="197"/>
      <c r="J22" s="197"/>
      <c r="K22" s="283"/>
      <c r="L22" s="197"/>
    </row>
    <row r="23" spans="2:12" ht="12.75" customHeight="1" x14ac:dyDescent="0.25">
      <c r="B23" s="425" t="s">
        <v>96</v>
      </c>
      <c r="C23" s="387" t="s">
        <v>97</v>
      </c>
      <c r="D23" s="387" t="s">
        <v>97</v>
      </c>
      <c r="E23" s="387" t="s">
        <v>97</v>
      </c>
      <c r="F23" s="303"/>
      <c r="G23" s="387" t="s">
        <v>97</v>
      </c>
      <c r="H23" s="387" t="s">
        <v>97</v>
      </c>
      <c r="I23" s="387" t="s">
        <v>97</v>
      </c>
      <c r="J23" s="387" t="s">
        <v>97</v>
      </c>
      <c r="K23" s="303"/>
      <c r="L23" s="387" t="s">
        <v>97</v>
      </c>
    </row>
    <row r="24" spans="2:12" ht="12.75" customHeight="1" x14ac:dyDescent="0.25">
      <c r="B24" s="229" t="s">
        <v>120</v>
      </c>
      <c r="C24" s="407">
        <v>128892</v>
      </c>
      <c r="D24" s="408">
        <v>123064</v>
      </c>
      <c r="E24" s="408">
        <v>134403</v>
      </c>
      <c r="F24" s="405"/>
      <c r="G24" s="405">
        <v>106300</v>
      </c>
      <c r="H24" s="407">
        <v>123100</v>
      </c>
      <c r="I24" s="405">
        <v>117200</v>
      </c>
      <c r="J24" s="408">
        <v>129700</v>
      </c>
      <c r="K24" s="408"/>
      <c r="L24" s="405">
        <v>104500</v>
      </c>
    </row>
    <row r="25" spans="2:12" ht="12.75" customHeight="1" x14ac:dyDescent="0.25">
      <c r="B25" s="229" t="s">
        <v>121</v>
      </c>
      <c r="C25" s="407">
        <v>79895</v>
      </c>
      <c r="D25" s="408">
        <v>81800</v>
      </c>
      <c r="E25" s="408">
        <v>99100</v>
      </c>
      <c r="F25" s="408"/>
      <c r="G25" s="408">
        <v>94800</v>
      </c>
      <c r="H25" s="407">
        <v>98800</v>
      </c>
      <c r="I25" s="408">
        <v>101200</v>
      </c>
      <c r="J25" s="408">
        <v>101200</v>
      </c>
      <c r="K25" s="408"/>
      <c r="L25" s="408">
        <v>96600</v>
      </c>
    </row>
    <row r="26" spans="2:12" ht="12.75" customHeight="1" x14ac:dyDescent="0.25">
      <c r="B26" s="229" t="s">
        <v>122</v>
      </c>
      <c r="C26" s="407">
        <v>137040</v>
      </c>
      <c r="D26" s="408">
        <v>118500</v>
      </c>
      <c r="E26" s="408">
        <v>175900</v>
      </c>
      <c r="F26" s="408"/>
      <c r="G26" s="408">
        <v>152600</v>
      </c>
      <c r="H26" s="407">
        <v>131400</v>
      </c>
      <c r="I26" s="408">
        <v>104200</v>
      </c>
      <c r="J26" s="408">
        <v>99900</v>
      </c>
      <c r="K26" s="408"/>
      <c r="L26" s="408">
        <v>108700</v>
      </c>
    </row>
    <row r="27" spans="2:12" ht="12.75" customHeight="1" x14ac:dyDescent="0.25">
      <c r="B27" s="229" t="s">
        <v>123</v>
      </c>
      <c r="C27" s="407">
        <v>145690</v>
      </c>
      <c r="D27" s="408">
        <v>127700</v>
      </c>
      <c r="E27" s="408">
        <v>186000</v>
      </c>
      <c r="F27" s="408"/>
      <c r="G27" s="408">
        <v>160600</v>
      </c>
      <c r="H27" s="407">
        <v>137600</v>
      </c>
      <c r="I27" s="408">
        <v>109500</v>
      </c>
      <c r="J27" s="408">
        <v>106700</v>
      </c>
      <c r="K27" s="408"/>
      <c r="L27" s="408">
        <v>116600</v>
      </c>
    </row>
    <row r="28" spans="2:12" ht="12.75" customHeight="1" x14ac:dyDescent="0.25">
      <c r="B28" s="229" t="s">
        <v>124</v>
      </c>
      <c r="C28" s="407">
        <v>69336</v>
      </c>
      <c r="D28" s="408">
        <v>58400</v>
      </c>
      <c r="E28" s="408">
        <v>58000</v>
      </c>
      <c r="F28" s="408"/>
      <c r="G28" s="408">
        <v>64300</v>
      </c>
      <c r="H28" s="407">
        <v>82800</v>
      </c>
      <c r="I28" s="408">
        <v>83000</v>
      </c>
      <c r="J28" s="408">
        <v>86600</v>
      </c>
      <c r="K28" s="408"/>
      <c r="L28" s="408">
        <v>78200</v>
      </c>
    </row>
    <row r="29" spans="2:12" ht="12.75" customHeight="1" x14ac:dyDescent="0.25">
      <c r="B29" s="229" t="s">
        <v>139</v>
      </c>
      <c r="C29" s="407">
        <v>452046</v>
      </c>
      <c r="D29" s="408">
        <v>420087</v>
      </c>
      <c r="E29" s="408">
        <v>509614</v>
      </c>
      <c r="F29" s="405"/>
      <c r="G29" s="405">
        <v>455650</v>
      </c>
      <c r="H29" s="407">
        <v>488400</v>
      </c>
      <c r="I29" s="405">
        <v>446248</v>
      </c>
      <c r="J29" s="344">
        <v>469400</v>
      </c>
      <c r="K29" s="408"/>
      <c r="L29" s="405">
        <v>437996.58133356</v>
      </c>
    </row>
    <row r="30" spans="2:12" ht="12.75" customHeight="1" x14ac:dyDescent="0.25">
      <c r="B30" s="229" t="s">
        <v>42</v>
      </c>
      <c r="C30" s="343">
        <v>120475</v>
      </c>
      <c r="D30" s="344">
        <v>115287</v>
      </c>
      <c r="E30" s="344">
        <v>122986</v>
      </c>
      <c r="F30" s="405"/>
      <c r="G30" s="405">
        <v>122402.38</v>
      </c>
      <c r="H30" s="343">
        <v>127900</v>
      </c>
      <c r="I30" s="405">
        <v>123903</v>
      </c>
      <c r="J30" s="344">
        <v>125207</v>
      </c>
      <c r="K30" s="344"/>
      <c r="L30" s="405">
        <v>124379.622081155</v>
      </c>
    </row>
    <row r="31" spans="2:12" ht="12.75" customHeight="1" x14ac:dyDescent="0.25">
      <c r="B31" s="424"/>
      <c r="C31" s="283"/>
      <c r="D31" s="283"/>
      <c r="E31" s="283"/>
      <c r="F31" s="197"/>
      <c r="G31" s="197"/>
      <c r="H31" s="283"/>
      <c r="I31" s="197"/>
      <c r="J31" s="197"/>
      <c r="K31" s="283"/>
      <c r="L31" s="197"/>
    </row>
    <row r="32" spans="2:12" ht="12.75" customHeight="1" x14ac:dyDescent="0.25">
      <c r="B32" s="425" t="s">
        <v>21</v>
      </c>
      <c r="C32" s="387"/>
      <c r="D32" s="387"/>
      <c r="E32" s="387"/>
      <c r="F32" s="303"/>
      <c r="G32" s="387"/>
      <c r="H32" s="387"/>
      <c r="I32" s="387"/>
      <c r="J32" s="387"/>
      <c r="K32" s="303"/>
      <c r="L32" s="387"/>
    </row>
    <row r="33" spans="2:12" ht="12.75" customHeight="1" x14ac:dyDescent="0.25">
      <c r="B33" s="229" t="s">
        <v>69</v>
      </c>
      <c r="C33" s="345">
        <v>5.5E-2</v>
      </c>
      <c r="D33" s="346">
        <v>0.122</v>
      </c>
      <c r="E33" s="346">
        <v>9.6569153397680296E-2</v>
      </c>
      <c r="F33" s="499"/>
      <c r="G33" s="499">
        <v>-3.9211766314917199E-2</v>
      </c>
      <c r="H33" s="345">
        <v>3.3129057115343301E-2</v>
      </c>
      <c r="I33" s="499">
        <v>5.6004190855600003E-2</v>
      </c>
      <c r="J33" s="346">
        <v>6.3878981759261294E-2</v>
      </c>
      <c r="K33" s="346"/>
      <c r="L33" s="499">
        <v>-2.0517606031973199E-2</v>
      </c>
    </row>
    <row r="34" spans="2:12" ht="12.75" customHeight="1" x14ac:dyDescent="0.25">
      <c r="B34" s="229" t="s">
        <v>70</v>
      </c>
      <c r="C34" s="343">
        <v>13684.533134774199</v>
      </c>
      <c r="D34" s="344">
        <v>13934.7535154463</v>
      </c>
      <c r="E34" s="344">
        <v>14482.482536916699</v>
      </c>
      <c r="F34" s="405"/>
      <c r="G34" s="405">
        <v>14680.277388316001</v>
      </c>
      <c r="H34" s="343">
        <v>14188.305546130799</v>
      </c>
      <c r="I34" s="405">
        <v>14754.6848041089</v>
      </c>
      <c r="J34" s="344">
        <v>14719.262705531601</v>
      </c>
      <c r="K34" s="344"/>
      <c r="L34" s="405">
        <v>14433.240612826399</v>
      </c>
    </row>
    <row r="35" spans="2:12" ht="12.75" customHeight="1" x14ac:dyDescent="0.25">
      <c r="B35" s="229" t="s">
        <v>71</v>
      </c>
      <c r="C35" s="345">
        <v>5.1999999999999998E-2</v>
      </c>
      <c r="D35" s="346">
        <v>0.115</v>
      </c>
      <c r="E35" s="346">
        <v>9.0841787720621806E-2</v>
      </c>
      <c r="F35" s="499"/>
      <c r="G35" s="499">
        <v>-3.6924199555121898E-2</v>
      </c>
      <c r="H35" s="345">
        <v>3.1319337811341101E-2</v>
      </c>
      <c r="I35" s="499">
        <v>5.3258301233027799E-2</v>
      </c>
      <c r="J35" s="346">
        <v>6.0654747244834002E-2</v>
      </c>
      <c r="K35" s="346"/>
      <c r="L35" s="499">
        <v>-1.96630863272351E-2</v>
      </c>
    </row>
    <row r="36" spans="2:12" ht="12.75" customHeight="1" x14ac:dyDescent="0.25">
      <c r="B36" s="229" t="s">
        <v>72</v>
      </c>
      <c r="C36" s="343">
        <v>14556.7261529075</v>
      </c>
      <c r="D36" s="344">
        <v>14828.770382446301</v>
      </c>
      <c r="E36" s="344">
        <v>15395.569734799999</v>
      </c>
      <c r="F36" s="405"/>
      <c r="G36" s="405">
        <v>15589.765338838901</v>
      </c>
      <c r="H36" s="343">
        <v>15008.145690663399</v>
      </c>
      <c r="I36" s="405">
        <v>15473.166865720101</v>
      </c>
      <c r="J36" s="344">
        <v>15383.112248498001</v>
      </c>
      <c r="K36" s="344"/>
      <c r="L36" s="405">
        <v>15060.481336974801</v>
      </c>
    </row>
    <row r="37" spans="2:12" ht="12.75" customHeight="1" x14ac:dyDescent="0.25">
      <c r="B37" s="229" t="s">
        <v>26</v>
      </c>
      <c r="C37" s="500">
        <v>0.80563336145736897</v>
      </c>
      <c r="D37" s="501">
        <v>0.63860465116279097</v>
      </c>
      <c r="E37" s="501">
        <v>0.69101907864122802</v>
      </c>
      <c r="F37" s="502"/>
      <c r="G37" s="502">
        <v>0.97478991596638798</v>
      </c>
      <c r="H37" s="500">
        <v>0.82642642642642505</v>
      </c>
      <c r="I37" s="502">
        <v>0.74017985821810806</v>
      </c>
      <c r="J37" s="501">
        <v>0.77538952636984604</v>
      </c>
      <c r="K37" s="501"/>
      <c r="L37" s="502">
        <v>1.07329629995332</v>
      </c>
    </row>
    <row r="38" spans="2:12" ht="12.75" customHeight="1" x14ac:dyDescent="0.25"/>
    <row r="39" spans="2:12" ht="12.75" customHeight="1" x14ac:dyDescent="0.25"/>
    <row r="40" spans="2:12" ht="12.75" customHeight="1" x14ac:dyDescent="0.25"/>
    <row r="41" spans="2:12" ht="12.75" customHeight="1" x14ac:dyDescent="0.25"/>
    <row r="42" spans="2:12" ht="12.75" customHeight="1" x14ac:dyDescent="0.25"/>
    <row r="43" spans="2:12" ht="12.75" customHeight="1" x14ac:dyDescent="0.25"/>
    <row r="44" spans="2:12" ht="12.75" customHeight="1" x14ac:dyDescent="0.25"/>
    <row r="45" spans="2:12" ht="12.75" customHeight="1" x14ac:dyDescent="0.25"/>
    <row r="46" spans="2:12" ht="12.75" customHeight="1" x14ac:dyDescent="0.25"/>
    <row r="47" spans="2:12" ht="12.75" customHeight="1" x14ac:dyDescent="0.25"/>
    <row r="48" spans="2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</sheetData>
  <mergeCells count="2">
    <mergeCell ref="F1:F2"/>
    <mergeCell ref="K1:K2"/>
  </mergeCells>
  <pageMargins left="0.7" right="0.7" top="0.75" bottom="0.75" header="0.3" footer="0.3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7.140625" customWidth="1"/>
    <col min="3" max="5" width="8" customWidth="1"/>
    <col min="6" max="6" width="2.140625" style="349" customWidth="1"/>
    <col min="7" max="10" width="8" customWidth="1"/>
    <col min="11" max="11" width="2.140625" style="349" customWidth="1"/>
    <col min="12" max="12" width="8" customWidth="1"/>
    <col min="13" max="13" width="3.42578125" customWidth="1"/>
  </cols>
  <sheetData>
    <row r="1" spans="2:12" ht="12.75" customHeight="1" x14ac:dyDescent="0.25">
      <c r="B1" s="395" t="s">
        <v>199</v>
      </c>
      <c r="C1" s="133" t="s">
        <v>149</v>
      </c>
      <c r="D1" s="300" t="s">
        <v>150</v>
      </c>
      <c r="E1" s="301" t="s">
        <v>151</v>
      </c>
      <c r="F1" s="806"/>
      <c r="G1" s="301" t="s">
        <v>152</v>
      </c>
      <c r="H1" s="301" t="s">
        <v>153</v>
      </c>
      <c r="I1" s="301" t="s">
        <v>154</v>
      </c>
      <c r="J1" s="301" t="s">
        <v>155</v>
      </c>
      <c r="K1" s="807"/>
      <c r="L1" s="301" t="s">
        <v>156</v>
      </c>
    </row>
    <row r="2" spans="2:12" ht="12.75" customHeight="1" x14ac:dyDescent="0.25">
      <c r="B2" s="395" t="s">
        <v>89</v>
      </c>
      <c r="C2" s="302" t="s">
        <v>5</v>
      </c>
      <c r="D2" s="303" t="s">
        <v>5</v>
      </c>
      <c r="E2" s="303" t="s">
        <v>5</v>
      </c>
      <c r="F2" s="806"/>
      <c r="G2" s="303" t="s">
        <v>5</v>
      </c>
      <c r="H2" s="303" t="s">
        <v>5</v>
      </c>
      <c r="I2" s="303" t="s">
        <v>5</v>
      </c>
      <c r="J2" s="303" t="s">
        <v>5</v>
      </c>
      <c r="K2" s="807"/>
      <c r="L2" s="303" t="s">
        <v>5</v>
      </c>
    </row>
    <row r="3" spans="2:12" ht="12.75" customHeight="1" x14ac:dyDescent="0.25">
      <c r="B3" s="503" t="s">
        <v>362</v>
      </c>
      <c r="C3" s="504">
        <v>-42.284999999999997</v>
      </c>
      <c r="D3" s="505">
        <v>27.978999999999299</v>
      </c>
      <c r="E3" s="505">
        <v>14.2199999999991</v>
      </c>
      <c r="F3" s="368"/>
      <c r="G3" s="506">
        <v>27.401000000002401</v>
      </c>
      <c r="H3" s="507">
        <v>55.711999999997502</v>
      </c>
      <c r="I3" s="506">
        <v>78.214689673289698</v>
      </c>
      <c r="J3" s="140">
        <v>80.785310326708796</v>
      </c>
      <c r="K3" s="397"/>
      <c r="L3" s="506">
        <v>227</v>
      </c>
    </row>
    <row r="4" spans="2:12" ht="12.75" customHeight="1" x14ac:dyDescent="0.25">
      <c r="B4" s="418" t="s">
        <v>363</v>
      </c>
      <c r="C4" s="353">
        <v>0.99999999999976596</v>
      </c>
      <c r="D4" s="354">
        <v>-1.00000000000002</v>
      </c>
      <c r="E4" s="146">
        <v>0</v>
      </c>
      <c r="F4" s="354"/>
      <c r="G4" s="397">
        <v>0</v>
      </c>
      <c r="H4" s="353">
        <v>0</v>
      </c>
      <c r="I4" s="397">
        <v>0</v>
      </c>
      <c r="J4" s="146">
        <v>0</v>
      </c>
      <c r="K4" s="397"/>
      <c r="L4" s="397">
        <v>3</v>
      </c>
    </row>
    <row r="5" spans="2:12" ht="12.75" customHeight="1" x14ac:dyDescent="0.25">
      <c r="B5" s="508" t="s">
        <v>200</v>
      </c>
      <c r="C5" s="509">
        <v>-41.285000000000203</v>
      </c>
      <c r="D5" s="510">
        <v>26.978999999999299</v>
      </c>
      <c r="E5" s="510">
        <v>14.2199999999992</v>
      </c>
      <c r="F5" s="358"/>
      <c r="G5" s="510">
        <v>27.401000000002401</v>
      </c>
      <c r="H5" s="509">
        <v>55.711999999997502</v>
      </c>
      <c r="I5" s="510">
        <v>78.214689673289698</v>
      </c>
      <c r="J5" s="510">
        <v>80.785310326708796</v>
      </c>
      <c r="K5" s="358"/>
      <c r="L5" s="510">
        <v>229.719538818806</v>
      </c>
    </row>
    <row r="6" spans="2:12" ht="12.75" customHeight="1" x14ac:dyDescent="0.25">
      <c r="B6" s="94" t="s">
        <v>10</v>
      </c>
      <c r="C6" s="367">
        <f>-105+1</f>
        <v>-104</v>
      </c>
      <c r="D6" s="368">
        <v>-50</v>
      </c>
      <c r="E6" s="368">
        <v>-28</v>
      </c>
      <c r="F6" s="368"/>
      <c r="G6" s="368">
        <v>-11</v>
      </c>
      <c r="H6" s="367">
        <v>-9</v>
      </c>
      <c r="I6" s="368">
        <v>-34</v>
      </c>
      <c r="J6" s="368">
        <v>-3</v>
      </c>
      <c r="K6" s="368"/>
      <c r="L6" s="368">
        <v>-37</v>
      </c>
    </row>
    <row r="7" spans="2:12" ht="12.75" customHeight="1" x14ac:dyDescent="0.25">
      <c r="B7" s="94" t="s">
        <v>136</v>
      </c>
      <c r="C7" s="367">
        <f>-12.5286666666667-1</f>
        <v>-13.5286666666667</v>
      </c>
      <c r="D7" s="368">
        <v>-5</v>
      </c>
      <c r="E7" s="368">
        <v>-2</v>
      </c>
      <c r="F7" s="368"/>
      <c r="G7" s="368">
        <v>-8</v>
      </c>
      <c r="H7" s="367">
        <v>-4</v>
      </c>
      <c r="I7" s="368">
        <v>-42</v>
      </c>
      <c r="J7" s="368">
        <v>-12</v>
      </c>
      <c r="K7" s="368"/>
      <c r="L7" s="368">
        <v>-10</v>
      </c>
    </row>
    <row r="8" spans="2:12" ht="12.75" customHeight="1" x14ac:dyDescent="0.25">
      <c r="B8" s="401" t="s">
        <v>201</v>
      </c>
      <c r="C8" s="353">
        <f>-9.28546485999999+1</f>
        <v>-8.2854648599999905</v>
      </c>
      <c r="D8" s="354">
        <v>-17</v>
      </c>
      <c r="E8" s="354">
        <v>-5</v>
      </c>
      <c r="F8" s="354"/>
      <c r="G8" s="354">
        <v>-8.1509958228854007</v>
      </c>
      <c r="H8" s="353">
        <v>0</v>
      </c>
      <c r="I8" s="354">
        <v>4.8019184890000002</v>
      </c>
      <c r="J8" s="354">
        <v>-6.9001042039999998</v>
      </c>
      <c r="K8" s="354"/>
      <c r="L8" s="354">
        <v>-22</v>
      </c>
    </row>
    <row r="9" spans="2:12" ht="12.75" customHeight="1" x14ac:dyDescent="0.25">
      <c r="B9" s="418" t="s">
        <v>185</v>
      </c>
      <c r="C9" s="367">
        <v>0</v>
      </c>
      <c r="D9" s="368">
        <v>0</v>
      </c>
      <c r="E9" s="368">
        <v>0</v>
      </c>
      <c r="F9" s="368"/>
      <c r="G9" s="368">
        <v>-8.5794266000000103</v>
      </c>
      <c r="H9" s="367">
        <v>0</v>
      </c>
      <c r="I9" s="368">
        <v>0</v>
      </c>
      <c r="J9" s="368">
        <v>0</v>
      </c>
      <c r="K9" s="368"/>
      <c r="L9" s="368">
        <v>-28.941276207879401</v>
      </c>
    </row>
    <row r="10" spans="2:12" ht="12.75" customHeight="1" x14ac:dyDescent="0.25">
      <c r="B10" s="419" t="s">
        <v>186</v>
      </c>
      <c r="C10" s="421">
        <f>-126.51431088+1</f>
        <v>-125.51431088</v>
      </c>
      <c r="D10" s="422">
        <v>-71.999999999998806</v>
      </c>
      <c r="E10" s="422">
        <v>-35</v>
      </c>
      <c r="F10" s="457"/>
      <c r="G10" s="422">
        <v>-35.999999999999602</v>
      </c>
      <c r="H10" s="421">
        <v>-12.8591999999989</v>
      </c>
      <c r="I10" s="422">
        <v>-70.810656614330597</v>
      </c>
      <c r="J10" s="422">
        <v>-22.330143385669501</v>
      </c>
      <c r="K10" s="457"/>
      <c r="L10" s="422">
        <v>-98.216727454975398</v>
      </c>
    </row>
    <row r="11" spans="2:12" ht="12.75" customHeight="1" x14ac:dyDescent="0.25">
      <c r="B11" s="401" t="s">
        <v>140</v>
      </c>
      <c r="C11" s="367">
        <f>1-1</f>
        <v>0</v>
      </c>
      <c r="D11" s="368">
        <v>2</v>
      </c>
      <c r="E11" s="368">
        <v>2</v>
      </c>
      <c r="F11" s="368"/>
      <c r="G11" s="368">
        <v>0</v>
      </c>
      <c r="H11" s="367">
        <v>-3</v>
      </c>
      <c r="I11" s="368">
        <v>-0.54437472999999903</v>
      </c>
      <c r="J11" s="368">
        <v>0.54437473000000003</v>
      </c>
      <c r="K11" s="368"/>
      <c r="L11" s="368">
        <v>7.49066889999997</v>
      </c>
    </row>
    <row r="12" spans="2:12" ht="12.75" customHeight="1" x14ac:dyDescent="0.25">
      <c r="B12" s="420" t="s">
        <v>137</v>
      </c>
      <c r="C12" s="421">
        <v>-166.79931088000001</v>
      </c>
      <c r="D12" s="422">
        <v>-43.020999999999503</v>
      </c>
      <c r="E12" s="422">
        <v>-18.7800000000008</v>
      </c>
      <c r="F12" s="457"/>
      <c r="G12" s="422">
        <v>-9.4989999999972792</v>
      </c>
      <c r="H12" s="421">
        <v>40.452799999998597</v>
      </c>
      <c r="I12" s="422">
        <v>6.4596726489590104</v>
      </c>
      <c r="J12" s="422">
        <v>59.999527351039198</v>
      </c>
      <c r="K12" s="457"/>
      <c r="L12" s="422">
        <v>139.19348026383099</v>
      </c>
    </row>
    <row r="13" spans="2:12" ht="12.75" customHeight="1" x14ac:dyDescent="0.25">
      <c r="B13" s="401" t="s">
        <v>202</v>
      </c>
      <c r="C13" s="367">
        <f>-155.140011053844-1</f>
        <v>-156.14001105384401</v>
      </c>
      <c r="D13" s="368">
        <v>-47</v>
      </c>
      <c r="E13" s="368">
        <v>-32.714983545480798</v>
      </c>
      <c r="F13" s="368"/>
      <c r="G13" s="511">
        <v>122</v>
      </c>
      <c r="H13" s="367">
        <v>-41</v>
      </c>
      <c r="I13" s="511">
        <v>45</v>
      </c>
      <c r="J13" s="368">
        <v>-15</v>
      </c>
      <c r="K13" s="511"/>
      <c r="L13" s="511">
        <v>192.29000713424699</v>
      </c>
    </row>
    <row r="14" spans="2:12" ht="12.75" customHeight="1" x14ac:dyDescent="0.25">
      <c r="B14" s="114"/>
      <c r="C14" s="114"/>
      <c r="D14" s="96"/>
      <c r="E14" s="96"/>
      <c r="F14" s="28"/>
      <c r="G14" s="114"/>
      <c r="H14" s="114"/>
      <c r="I14" s="114"/>
      <c r="J14" s="114"/>
      <c r="K14" s="121"/>
      <c r="L14" s="114"/>
    </row>
    <row r="15" spans="2:12" ht="12.75" customHeight="1" x14ac:dyDescent="0.25">
      <c r="B15" s="425" t="s">
        <v>96</v>
      </c>
      <c r="C15" s="387" t="s">
        <v>97</v>
      </c>
      <c r="D15" s="387" t="s">
        <v>97</v>
      </c>
      <c r="E15" s="387" t="s">
        <v>97</v>
      </c>
      <c r="F15" s="303"/>
      <c r="G15" s="387" t="s">
        <v>97</v>
      </c>
      <c r="H15" s="387" t="s">
        <v>97</v>
      </c>
      <c r="I15" s="387" t="s">
        <v>97</v>
      </c>
      <c r="J15" s="387" t="s">
        <v>97</v>
      </c>
      <c r="K15" s="303"/>
      <c r="L15" s="387" t="s">
        <v>97</v>
      </c>
    </row>
    <row r="16" spans="2:12" ht="12.75" customHeight="1" x14ac:dyDescent="0.25">
      <c r="B16" s="114" t="s">
        <v>139</v>
      </c>
      <c r="C16" s="407">
        <f>47023+100</f>
        <v>47123</v>
      </c>
      <c r="D16" s="408">
        <v>52600</v>
      </c>
      <c r="E16" s="408">
        <v>45665.000000000102</v>
      </c>
      <c r="F16" s="408"/>
      <c r="G16" s="405">
        <v>49080.999999999898</v>
      </c>
      <c r="H16" s="407">
        <v>41500</v>
      </c>
      <c r="I16" s="405">
        <v>43291.999999999804</v>
      </c>
      <c r="J16" s="344">
        <v>33700</v>
      </c>
      <c r="K16" s="405"/>
      <c r="L16" s="405">
        <v>26598.41866644</v>
      </c>
    </row>
    <row r="17" spans="2:12" ht="12.75" customHeight="1" x14ac:dyDescent="0.25">
      <c r="B17" s="316" t="s">
        <v>42</v>
      </c>
      <c r="C17" s="343">
        <v>7591.00000000001</v>
      </c>
      <c r="D17" s="344">
        <v>7546.50000000001</v>
      </c>
      <c r="E17" s="344">
        <v>6323.99999999997</v>
      </c>
      <c r="F17" s="344"/>
      <c r="G17" s="405">
        <v>5567.5019999999704</v>
      </c>
      <c r="H17" s="343">
        <v>7500</v>
      </c>
      <c r="I17" s="405">
        <v>7600</v>
      </c>
      <c r="J17" s="344">
        <v>16000</v>
      </c>
      <c r="K17" s="405"/>
      <c r="L17" s="405">
        <v>16225.9999984853</v>
      </c>
    </row>
    <row r="18" spans="2:12" ht="12.75" customHeight="1" x14ac:dyDescent="0.25">
      <c r="B18" s="96" t="s">
        <v>203</v>
      </c>
      <c r="C18" s="343">
        <v>4600</v>
      </c>
      <c r="D18" s="344">
        <v>3156.8235528391301</v>
      </c>
      <c r="E18" s="344">
        <v>2300</v>
      </c>
      <c r="F18" s="344"/>
      <c r="G18" s="405">
        <v>1100</v>
      </c>
      <c r="H18" s="343">
        <v>300</v>
      </c>
      <c r="I18" s="405">
        <v>-1100</v>
      </c>
      <c r="J18" s="344">
        <v>-2800</v>
      </c>
      <c r="K18" s="405"/>
      <c r="L18" s="405">
        <v>-3100</v>
      </c>
    </row>
    <row r="19" spans="2:12" ht="12.75" customHeight="1" x14ac:dyDescent="0.25">
      <c r="B19" s="96" t="s">
        <v>204</v>
      </c>
      <c r="C19" s="343">
        <v>5000</v>
      </c>
      <c r="D19" s="344">
        <v>3600</v>
      </c>
      <c r="E19" s="344">
        <v>2787.1302556146302</v>
      </c>
      <c r="F19" s="344"/>
      <c r="G19" s="405">
        <v>1400</v>
      </c>
      <c r="H19" s="343">
        <v>700</v>
      </c>
      <c r="I19" s="405">
        <v>-700</v>
      </c>
      <c r="J19" s="344">
        <v>-2500</v>
      </c>
      <c r="K19" s="405"/>
      <c r="L19" s="405">
        <v>-2900</v>
      </c>
    </row>
  </sheetData>
  <mergeCells count="2">
    <mergeCell ref="F1:F2"/>
    <mergeCell ref="K1:K2"/>
  </mergeCells>
  <pageMargins left="0.7" right="0.7" top="0.75" bottom="0.75" header="0.3" footer="0.3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35.42578125" customWidth="1"/>
    <col min="3" max="4" width="18.7109375" customWidth="1"/>
    <col min="5" max="5" width="4.5703125" customWidth="1"/>
  </cols>
  <sheetData>
    <row r="1" spans="1:5" ht="12.75" customHeight="1" x14ac:dyDescent="0.25">
      <c r="A1" s="513"/>
      <c r="B1" s="514"/>
      <c r="C1" s="515" t="s">
        <v>87</v>
      </c>
      <c r="D1" s="515" t="s">
        <v>87</v>
      </c>
      <c r="E1" s="513"/>
    </row>
    <row r="2" spans="1:5" x14ac:dyDescent="0.25">
      <c r="A2" s="513"/>
      <c r="B2" s="516"/>
      <c r="C2" s="517" t="s">
        <v>3</v>
      </c>
      <c r="D2" s="517" t="s">
        <v>4</v>
      </c>
      <c r="E2" s="513"/>
    </row>
    <row r="3" spans="1:5" ht="12.75" customHeight="1" x14ac:dyDescent="0.25">
      <c r="A3" s="513"/>
      <c r="B3" s="518" t="s">
        <v>180</v>
      </c>
      <c r="C3" s="519" t="s">
        <v>205</v>
      </c>
      <c r="D3" s="519" t="s">
        <v>205</v>
      </c>
      <c r="E3" s="513"/>
    </row>
    <row r="4" spans="1:5" ht="12.75" customHeight="1" x14ac:dyDescent="0.25">
      <c r="A4" s="512"/>
      <c r="B4" s="520" t="s">
        <v>79</v>
      </c>
      <c r="C4" s="521">
        <v>17.3</v>
      </c>
      <c r="D4" s="522">
        <v>16.7</v>
      </c>
      <c r="E4" s="512"/>
    </row>
    <row r="5" spans="1:5" ht="12.75" customHeight="1" x14ac:dyDescent="0.25">
      <c r="A5" s="523"/>
      <c r="B5" s="524" t="s">
        <v>80</v>
      </c>
      <c r="C5" s="525">
        <v>24.7</v>
      </c>
      <c r="D5" s="526">
        <v>23</v>
      </c>
      <c r="E5" s="523"/>
    </row>
    <row r="6" spans="1:5" ht="12.75" customHeight="1" x14ac:dyDescent="0.25">
      <c r="A6" s="523"/>
      <c r="B6" s="524" t="s">
        <v>81</v>
      </c>
      <c r="C6" s="525">
        <v>13.7</v>
      </c>
      <c r="D6" s="526">
        <v>13.2</v>
      </c>
      <c r="E6" s="523"/>
    </row>
    <row r="7" spans="1:5" ht="12.75" customHeight="1" x14ac:dyDescent="0.25">
      <c r="A7" s="523"/>
      <c r="B7" s="527" t="s">
        <v>82</v>
      </c>
      <c r="C7" s="525">
        <v>9.1</v>
      </c>
      <c r="D7" s="526">
        <v>5.0999999999999996</v>
      </c>
      <c r="E7" s="523"/>
    </row>
    <row r="8" spans="1:5" ht="12.75" customHeight="1" x14ac:dyDescent="0.25">
      <c r="A8" s="512"/>
      <c r="B8" s="528" t="s">
        <v>206</v>
      </c>
      <c r="C8" s="521">
        <v>14.8</v>
      </c>
      <c r="D8" s="529">
        <v>12.4</v>
      </c>
      <c r="E8" s="512"/>
    </row>
    <row r="9" spans="1:5" ht="12.75" customHeight="1" x14ac:dyDescent="0.25">
      <c r="A9" s="523"/>
      <c r="B9" s="527" t="s">
        <v>207</v>
      </c>
      <c r="C9" s="525">
        <v>-2.1</v>
      </c>
      <c r="D9" s="530">
        <v>0.4</v>
      </c>
      <c r="E9" s="523"/>
    </row>
    <row r="10" spans="1:5" ht="12.75" customHeight="1" x14ac:dyDescent="0.25">
      <c r="A10" s="523"/>
      <c r="B10" s="528" t="s">
        <v>208</v>
      </c>
      <c r="C10" s="531">
        <v>12.7</v>
      </c>
      <c r="D10" s="532">
        <v>12.8</v>
      </c>
      <c r="E10" s="523"/>
    </row>
    <row r="11" spans="1:5" ht="12.75" customHeight="1" x14ac:dyDescent="0.25">
      <c r="A11" s="523"/>
      <c r="B11" s="527" t="s">
        <v>209</v>
      </c>
      <c r="C11" s="525">
        <v>-4.4000000000000004</v>
      </c>
      <c r="D11" s="530">
        <v>-5.4</v>
      </c>
      <c r="E11" s="523"/>
    </row>
    <row r="12" spans="1:5" ht="12.75" customHeight="1" x14ac:dyDescent="0.25">
      <c r="A12" s="512"/>
      <c r="B12" s="528" t="s">
        <v>210</v>
      </c>
      <c r="C12" s="533">
        <v>8.3000000000000007</v>
      </c>
      <c r="D12" s="532">
        <v>7.4</v>
      </c>
      <c r="E12" s="512"/>
    </row>
    <row r="13" spans="1:5" ht="12.75" customHeight="1" x14ac:dyDescent="0.25">
      <c r="A13" s="512"/>
      <c r="B13" s="534"/>
      <c r="C13" s="535"/>
      <c r="D13" s="536"/>
      <c r="E13" s="512"/>
    </row>
    <row r="14" spans="1:5" ht="12.75" customHeight="1" x14ac:dyDescent="0.25">
      <c r="A14" s="512"/>
      <c r="B14" s="516"/>
      <c r="C14" s="537" t="s">
        <v>211</v>
      </c>
      <c r="D14" s="537" t="s">
        <v>211</v>
      </c>
      <c r="E14" s="512"/>
    </row>
    <row r="15" spans="1:5" ht="12.75" customHeight="1" x14ac:dyDescent="0.25">
      <c r="A15" s="512"/>
      <c r="B15" s="516"/>
      <c r="C15" s="538" t="s">
        <v>3</v>
      </c>
      <c r="D15" s="538" t="s">
        <v>4</v>
      </c>
      <c r="E15" s="512"/>
    </row>
    <row r="16" spans="1:5" ht="12.75" customHeight="1" x14ac:dyDescent="0.25">
      <c r="A16" s="512"/>
      <c r="B16" s="518" t="s">
        <v>181</v>
      </c>
      <c r="C16" s="539" t="s">
        <v>205</v>
      </c>
      <c r="D16" s="540" t="s">
        <v>205</v>
      </c>
      <c r="E16" s="512"/>
    </row>
    <row r="17" spans="1:5" ht="12.75" customHeight="1" x14ac:dyDescent="0.25">
      <c r="A17" s="512"/>
      <c r="B17" s="520" t="s">
        <v>79</v>
      </c>
      <c r="C17" s="521">
        <v>13</v>
      </c>
      <c r="D17" s="522">
        <v>12.5</v>
      </c>
      <c r="E17" s="512"/>
    </row>
    <row r="18" spans="1:5" ht="12.75" customHeight="1" x14ac:dyDescent="0.25">
      <c r="A18" s="512"/>
      <c r="B18" s="524" t="s">
        <v>80</v>
      </c>
      <c r="C18" s="525">
        <v>19.600000000000001</v>
      </c>
      <c r="D18" s="526">
        <v>18.5</v>
      </c>
      <c r="E18" s="512"/>
    </row>
    <row r="19" spans="1:5" ht="12.75" customHeight="1" x14ac:dyDescent="0.25">
      <c r="A19" s="512"/>
      <c r="B19" s="524" t="s">
        <v>81</v>
      </c>
      <c r="C19" s="525">
        <v>10.1</v>
      </c>
      <c r="D19" s="526">
        <v>9.6</v>
      </c>
      <c r="E19" s="512"/>
    </row>
    <row r="20" spans="1:5" ht="12.75" customHeight="1" x14ac:dyDescent="0.25">
      <c r="A20" s="512"/>
      <c r="B20" s="527" t="s">
        <v>82</v>
      </c>
      <c r="C20" s="525">
        <v>8.6</v>
      </c>
      <c r="D20" s="526">
        <v>4.9000000000000004</v>
      </c>
      <c r="E20" s="512"/>
    </row>
    <row r="21" spans="1:5" ht="12.75" customHeight="1" x14ac:dyDescent="0.25">
      <c r="A21" s="512"/>
      <c r="B21" s="528" t="s">
        <v>206</v>
      </c>
      <c r="C21" s="521">
        <v>12.2</v>
      </c>
      <c r="D21" s="529">
        <v>10.3</v>
      </c>
      <c r="E21" s="512"/>
    </row>
    <row r="22" spans="1:5" ht="12.75" customHeight="1" x14ac:dyDescent="0.25">
      <c r="A22" s="512"/>
      <c r="B22" s="527" t="s">
        <v>207</v>
      </c>
      <c r="C22" s="525">
        <v>-1.7</v>
      </c>
      <c r="D22" s="530">
        <v>0.2</v>
      </c>
      <c r="E22" s="512"/>
    </row>
    <row r="23" spans="1:5" ht="12.75" customHeight="1" x14ac:dyDescent="0.25">
      <c r="A23" s="512"/>
      <c r="B23" s="528" t="s">
        <v>208</v>
      </c>
      <c r="C23" s="531">
        <v>10.5</v>
      </c>
      <c r="D23" s="532">
        <v>10.5</v>
      </c>
      <c r="E23" s="512"/>
    </row>
    <row r="24" spans="1:5" ht="12.75" customHeight="1" x14ac:dyDescent="0.25">
      <c r="A24" s="512"/>
      <c r="B24" s="527" t="s">
        <v>209</v>
      </c>
      <c r="C24" s="525">
        <v>-3.4</v>
      </c>
      <c r="D24" s="530">
        <v>-4.2</v>
      </c>
      <c r="E24" s="512"/>
    </row>
    <row r="25" spans="1:5" ht="12.75" customHeight="1" x14ac:dyDescent="0.25">
      <c r="A25" s="512"/>
      <c r="B25" s="528" t="s">
        <v>210</v>
      </c>
      <c r="C25" s="533">
        <v>7.1</v>
      </c>
      <c r="D25" s="532">
        <v>6.3</v>
      </c>
      <c r="E25" s="512"/>
    </row>
    <row r="26" spans="1:5" ht="12.75" customHeight="1" x14ac:dyDescent="0.25">
      <c r="A26" s="512"/>
      <c r="B26" s="512"/>
      <c r="C26" s="541"/>
      <c r="D26" s="536"/>
      <c r="E26" s="512"/>
    </row>
    <row r="27" spans="1:5" ht="12.75" customHeight="1" x14ac:dyDescent="0.25">
      <c r="A27" s="512"/>
      <c r="B27" s="514"/>
      <c r="C27" s="537" t="s">
        <v>211</v>
      </c>
      <c r="D27" s="537" t="s">
        <v>211</v>
      </c>
      <c r="E27" s="512"/>
    </row>
    <row r="28" spans="1:5" ht="12.75" customHeight="1" x14ac:dyDescent="0.25">
      <c r="A28" s="512"/>
      <c r="B28" s="516" t="s">
        <v>212</v>
      </c>
      <c r="C28" s="538" t="s">
        <v>3</v>
      </c>
      <c r="D28" s="538" t="s">
        <v>4</v>
      </c>
      <c r="E28" s="512"/>
    </row>
    <row r="29" spans="1:5" ht="12.75" customHeight="1" x14ac:dyDescent="0.25">
      <c r="A29" s="512"/>
      <c r="B29" s="518" t="s">
        <v>213</v>
      </c>
      <c r="C29" s="542" t="s">
        <v>5</v>
      </c>
      <c r="D29" s="542" t="s">
        <v>5</v>
      </c>
      <c r="E29" s="512"/>
    </row>
    <row r="30" spans="1:5" ht="12.75" customHeight="1" x14ac:dyDescent="0.25">
      <c r="A30" s="512"/>
      <c r="B30" s="520" t="s">
        <v>79</v>
      </c>
      <c r="C30" s="543">
        <v>1765.39589303557</v>
      </c>
      <c r="D30" s="544">
        <v>1629</v>
      </c>
      <c r="E30" s="512"/>
    </row>
    <row r="31" spans="1:5" ht="12.75" customHeight="1" x14ac:dyDescent="0.25">
      <c r="A31" s="512"/>
      <c r="B31" s="524" t="s">
        <v>80</v>
      </c>
      <c r="C31" s="545">
        <v>924.72659003991703</v>
      </c>
      <c r="D31" s="546">
        <v>805</v>
      </c>
      <c r="E31" s="512"/>
    </row>
    <row r="32" spans="1:5" ht="12.75" customHeight="1" x14ac:dyDescent="0.25">
      <c r="A32" s="512"/>
      <c r="B32" s="524" t="s">
        <v>81</v>
      </c>
      <c r="C32" s="545">
        <v>298</v>
      </c>
      <c r="D32" s="546">
        <v>272</v>
      </c>
      <c r="E32" s="512"/>
    </row>
    <row r="33" spans="1:5" ht="12.75" customHeight="1" x14ac:dyDescent="0.25">
      <c r="A33" s="512"/>
      <c r="B33" s="527" t="s">
        <v>82</v>
      </c>
      <c r="C33" s="545">
        <v>962.06238091448097</v>
      </c>
      <c r="D33" s="546">
        <v>559</v>
      </c>
      <c r="E33" s="512"/>
    </row>
    <row r="34" spans="1:5" ht="12.75" customHeight="1" x14ac:dyDescent="0.25">
      <c r="A34" s="512"/>
      <c r="B34" s="547" t="s">
        <v>83</v>
      </c>
      <c r="C34" s="545">
        <v>-239.55650677251001</v>
      </c>
      <c r="D34" s="546">
        <v>-11</v>
      </c>
      <c r="E34" s="512"/>
    </row>
    <row r="35" spans="1:5" ht="12.75" customHeight="1" x14ac:dyDescent="0.25">
      <c r="A35" s="512"/>
      <c r="B35" s="528" t="s">
        <v>59</v>
      </c>
      <c r="C35" s="549">
        <f>3710.62835721746-1</f>
        <v>3709.6283572174598</v>
      </c>
      <c r="D35" s="548">
        <v>3254</v>
      </c>
      <c r="E35" s="512"/>
    </row>
    <row r="36" spans="1:5" ht="12.75" customHeight="1" x14ac:dyDescent="0.25">
      <c r="A36" s="512"/>
      <c r="B36" s="547" t="s">
        <v>60</v>
      </c>
      <c r="C36" s="545">
        <v>-720.3</v>
      </c>
      <c r="D36" s="546">
        <v>-629</v>
      </c>
      <c r="E36" s="512"/>
    </row>
    <row r="37" spans="1:5" ht="12.75" customHeight="1" x14ac:dyDescent="0.25">
      <c r="A37" s="512"/>
      <c r="B37" s="528" t="s">
        <v>210</v>
      </c>
      <c r="C37" s="549">
        <v>2990.2550186079902</v>
      </c>
      <c r="D37" s="550">
        <v>2625</v>
      </c>
      <c r="E37" s="512"/>
    </row>
    <row r="38" spans="1:5" ht="12.75" customHeight="1" x14ac:dyDescent="0.25">
      <c r="A38" s="512"/>
      <c r="B38" s="516"/>
      <c r="C38" s="551"/>
      <c r="D38" s="552"/>
      <c r="E38" s="512"/>
    </row>
    <row r="39" spans="1:5" ht="12.75" customHeight="1" x14ac:dyDescent="0.25">
      <c r="A39" s="512"/>
      <c r="B39" s="512"/>
      <c r="C39" s="515" t="s">
        <v>87</v>
      </c>
      <c r="D39" s="515" t="s">
        <v>87</v>
      </c>
      <c r="E39" s="512"/>
    </row>
    <row r="40" spans="1:5" ht="12.75" customHeight="1" x14ac:dyDescent="0.25">
      <c r="A40" s="512"/>
      <c r="B40" s="512"/>
      <c r="C40" s="517" t="s">
        <v>3</v>
      </c>
      <c r="D40" s="517" t="s">
        <v>4</v>
      </c>
      <c r="E40" s="512"/>
    </row>
    <row r="41" spans="1:5" ht="12.75" customHeight="1" x14ac:dyDescent="0.25">
      <c r="A41" s="512"/>
      <c r="B41" s="553" t="s">
        <v>203</v>
      </c>
      <c r="C41" s="519" t="s">
        <v>205</v>
      </c>
      <c r="D41" s="519" t="s">
        <v>205</v>
      </c>
      <c r="E41" s="512"/>
    </row>
    <row r="42" spans="1:5" ht="12.75" customHeight="1" x14ac:dyDescent="0.25">
      <c r="A42" s="512"/>
      <c r="B42" s="520" t="s">
        <v>79</v>
      </c>
      <c r="C42" s="554">
        <v>13600.533267032601</v>
      </c>
      <c r="D42" s="555">
        <v>13037.975924697501</v>
      </c>
      <c r="E42" s="512"/>
    </row>
    <row r="43" spans="1:5" ht="12.75" customHeight="1" x14ac:dyDescent="0.25">
      <c r="A43" s="512"/>
      <c r="B43" s="524" t="s">
        <v>80</v>
      </c>
      <c r="C43" s="556">
        <v>4987.32375148956</v>
      </c>
      <c r="D43" s="557">
        <v>4661.7818188229103</v>
      </c>
      <c r="E43" s="512"/>
    </row>
    <row r="44" spans="1:5" ht="12.75" customHeight="1" x14ac:dyDescent="0.25">
      <c r="A44" s="512"/>
      <c r="B44" s="524" t="s">
        <v>81</v>
      </c>
      <c r="C44" s="556">
        <v>2891.1737199388899</v>
      </c>
      <c r="D44" s="557">
        <v>2738.3892632031102</v>
      </c>
      <c r="E44" s="512"/>
    </row>
    <row r="45" spans="1:5" ht="12.75" customHeight="1" x14ac:dyDescent="0.25">
      <c r="A45" s="512"/>
      <c r="B45" s="527" t="s">
        <v>82</v>
      </c>
      <c r="C45" s="556">
        <v>14033.922908513199</v>
      </c>
      <c r="D45" s="557">
        <v>14554.084351923801</v>
      </c>
      <c r="E45" s="512"/>
    </row>
    <row r="46" spans="1:5" ht="12.75" customHeight="1" x14ac:dyDescent="0.25">
      <c r="A46" s="512"/>
      <c r="B46" s="547" t="s">
        <v>199</v>
      </c>
      <c r="C46" s="556">
        <v>3362.3935190432599</v>
      </c>
      <c r="D46" s="557">
        <v>-1194.0401629642199</v>
      </c>
      <c r="E46" s="512"/>
    </row>
    <row r="47" spans="1:5" ht="12.75" customHeight="1" x14ac:dyDescent="0.25">
      <c r="A47" s="512"/>
      <c r="B47" s="528" t="s">
        <v>59</v>
      </c>
      <c r="C47" s="558">
        <v>38875.347166017498</v>
      </c>
      <c r="D47" s="559">
        <v>33798.191195683103</v>
      </c>
      <c r="E47" s="512"/>
    </row>
    <row r="48" spans="1:5" ht="12.75" customHeight="1" x14ac:dyDescent="0.25">
      <c r="A48" s="512"/>
      <c r="B48" s="547" t="s">
        <v>60</v>
      </c>
      <c r="C48" s="560">
        <v>9199</v>
      </c>
      <c r="D48" s="561">
        <v>13617</v>
      </c>
      <c r="E48" s="512"/>
    </row>
    <row r="49" spans="1:5" ht="12.75" customHeight="1" x14ac:dyDescent="0.25">
      <c r="A49" s="512"/>
      <c r="B49" s="528" t="s">
        <v>210</v>
      </c>
      <c r="C49" s="558">
        <v>48073.643065619101</v>
      </c>
      <c r="D49" s="559">
        <v>47415.114414383897</v>
      </c>
      <c r="E49" s="512"/>
    </row>
    <row r="50" spans="1:5" ht="12.75" customHeight="1" x14ac:dyDescent="0.25">
      <c r="A50" s="512"/>
      <c r="B50" s="534"/>
      <c r="C50" s="535"/>
      <c r="D50" s="536"/>
      <c r="E50" s="512"/>
    </row>
    <row r="51" spans="1:5" ht="12.75" customHeight="1" x14ac:dyDescent="0.25">
      <c r="A51" s="512"/>
      <c r="B51" s="512"/>
      <c r="C51" s="537" t="s">
        <v>211</v>
      </c>
      <c r="D51" s="537" t="s">
        <v>211</v>
      </c>
      <c r="E51" s="512"/>
    </row>
    <row r="52" spans="1:5" ht="12.75" customHeight="1" x14ac:dyDescent="0.25">
      <c r="A52" s="512"/>
      <c r="B52" s="512"/>
      <c r="C52" s="538" t="s">
        <v>3</v>
      </c>
      <c r="D52" s="538" t="s">
        <v>4</v>
      </c>
      <c r="E52" s="512"/>
    </row>
    <row r="53" spans="1:5" ht="12.75" customHeight="1" x14ac:dyDescent="0.25">
      <c r="A53" s="512"/>
      <c r="B53" s="553" t="s">
        <v>204</v>
      </c>
      <c r="C53" s="542" t="s">
        <v>97</v>
      </c>
      <c r="D53" s="562" t="s">
        <v>97</v>
      </c>
      <c r="E53" s="512"/>
    </row>
    <row r="54" spans="1:5" ht="12.75" customHeight="1" x14ac:dyDescent="0.25">
      <c r="A54" s="512"/>
      <c r="B54" s="520" t="s">
        <v>79</v>
      </c>
      <c r="C54" s="554">
        <v>18104.868268799299</v>
      </c>
      <c r="D54" s="555">
        <v>17335.4483934815</v>
      </c>
      <c r="E54" s="512"/>
    </row>
    <row r="55" spans="1:5" ht="12.75" customHeight="1" x14ac:dyDescent="0.25">
      <c r="A55" s="512"/>
      <c r="B55" s="524" t="s">
        <v>80</v>
      </c>
      <c r="C55" s="556">
        <v>6287.9463723784502</v>
      </c>
      <c r="D55" s="557">
        <v>5810.94363183315</v>
      </c>
      <c r="E55" s="512"/>
    </row>
    <row r="56" spans="1:5" ht="12.75" customHeight="1" x14ac:dyDescent="0.25">
      <c r="A56" s="512"/>
      <c r="B56" s="524" t="s">
        <v>81</v>
      </c>
      <c r="C56" s="556">
        <v>3922.1340156555498</v>
      </c>
      <c r="D56" s="557">
        <v>3791.9213390688701</v>
      </c>
      <c r="E56" s="512"/>
    </row>
    <row r="57" spans="1:5" ht="12.75" customHeight="1" x14ac:dyDescent="0.25">
      <c r="A57" s="512"/>
      <c r="B57" s="527" t="s">
        <v>82</v>
      </c>
      <c r="C57" s="556">
        <v>14927.0219361854</v>
      </c>
      <c r="D57" s="557">
        <v>15288.1416016271</v>
      </c>
      <c r="E57" s="512"/>
    </row>
    <row r="58" spans="1:5" ht="12.75" customHeight="1" x14ac:dyDescent="0.25">
      <c r="A58" s="512"/>
      <c r="B58" s="547" t="s">
        <v>199</v>
      </c>
      <c r="C58" s="560">
        <f>3739.10738237937+100</f>
        <v>3839.1073823793699</v>
      </c>
      <c r="D58" s="557">
        <v>-808.08645600883301</v>
      </c>
      <c r="E58" s="512"/>
    </row>
    <row r="59" spans="1:5" ht="12.75" customHeight="1" x14ac:dyDescent="0.25">
      <c r="A59" s="512"/>
      <c r="B59" s="528" t="s">
        <v>59</v>
      </c>
      <c r="C59" s="558">
        <v>46981.077975398097</v>
      </c>
      <c r="D59" s="559">
        <v>41418.368510001797</v>
      </c>
      <c r="E59" s="512"/>
    </row>
    <row r="60" spans="1:5" ht="12.75" customHeight="1" x14ac:dyDescent="0.25">
      <c r="A60" s="512"/>
      <c r="B60" s="547" t="s">
        <v>60</v>
      </c>
      <c r="C60" s="560">
        <v>9340</v>
      </c>
      <c r="D60" s="561">
        <v>13815</v>
      </c>
      <c r="E60" s="512"/>
    </row>
    <row r="61" spans="1:5" ht="12.75" customHeight="1" x14ac:dyDescent="0.25">
      <c r="A61" s="512"/>
      <c r="B61" s="528" t="s">
        <v>210</v>
      </c>
      <c r="C61" s="558">
        <v>56320.643931753402</v>
      </c>
      <c r="D61" s="559">
        <v>55232.764721677799</v>
      </c>
      <c r="E61" s="512"/>
    </row>
    <row r="62" spans="1:5" ht="12.75" customHeight="1" x14ac:dyDescent="0.25">
      <c r="A62" s="512"/>
      <c r="B62" s="516"/>
      <c r="C62" s="537"/>
      <c r="D62" s="537"/>
      <c r="E62" s="512"/>
    </row>
    <row r="63" spans="1:5" ht="12.75" customHeight="1" x14ac:dyDescent="0.25">
      <c r="A63" s="512"/>
      <c r="B63" s="514"/>
      <c r="C63" s="538" t="s">
        <v>94</v>
      </c>
      <c r="D63" s="538" t="s">
        <v>95</v>
      </c>
      <c r="E63" s="512"/>
    </row>
    <row r="64" spans="1:5" ht="12.75" customHeight="1" x14ac:dyDescent="0.25">
      <c r="A64" s="512"/>
      <c r="B64" s="518" t="s">
        <v>214</v>
      </c>
      <c r="C64" s="542" t="s">
        <v>97</v>
      </c>
      <c r="D64" s="562" t="s">
        <v>97</v>
      </c>
      <c r="E64" s="512"/>
    </row>
    <row r="65" spans="1:5" ht="12.75" customHeight="1" x14ac:dyDescent="0.25">
      <c r="A65" s="512"/>
      <c r="B65" s="520" t="s">
        <v>79</v>
      </c>
      <c r="C65" s="563">
        <v>18231.094882820002</v>
      </c>
      <c r="D65" s="564">
        <v>17900</v>
      </c>
      <c r="E65" s="512"/>
    </row>
    <row r="66" spans="1:5" ht="12.75" customHeight="1" x14ac:dyDescent="0.25">
      <c r="A66" s="512"/>
      <c r="B66" s="524" t="s">
        <v>80</v>
      </c>
      <c r="C66" s="565">
        <v>6305.2873577</v>
      </c>
      <c r="D66" s="566">
        <v>6300</v>
      </c>
      <c r="E66" s="512"/>
    </row>
    <row r="67" spans="1:5" ht="12.75" customHeight="1" x14ac:dyDescent="0.25">
      <c r="A67" s="512"/>
      <c r="B67" s="524" t="s">
        <v>81</v>
      </c>
      <c r="C67" s="565">
        <v>3608.2583067999999</v>
      </c>
      <c r="D67" s="566">
        <v>3900</v>
      </c>
      <c r="E67" s="512"/>
    </row>
    <row r="68" spans="1:5" ht="12.75" customHeight="1" x14ac:dyDescent="0.25">
      <c r="A68" s="512"/>
      <c r="B68" s="527" t="s">
        <v>82</v>
      </c>
      <c r="C68" s="565">
        <v>14445.60402287</v>
      </c>
      <c r="D68" s="566">
        <v>13700</v>
      </c>
      <c r="E68" s="512"/>
    </row>
    <row r="69" spans="1:5" ht="12.75" customHeight="1" x14ac:dyDescent="0.25">
      <c r="A69" s="512"/>
      <c r="B69" s="547" t="s">
        <v>199</v>
      </c>
      <c r="C69" s="569">
        <f>5669.52574221948+100</f>
        <v>5769.52574221948</v>
      </c>
      <c r="D69" s="566">
        <v>5200</v>
      </c>
      <c r="E69" s="512"/>
    </row>
    <row r="70" spans="1:5" ht="12.75" customHeight="1" x14ac:dyDescent="0.25">
      <c r="A70" s="512"/>
      <c r="B70" s="528" t="s">
        <v>59</v>
      </c>
      <c r="C70" s="567">
        <v>48259.770312409499</v>
      </c>
      <c r="D70" s="568">
        <v>47000</v>
      </c>
      <c r="E70" s="512"/>
    </row>
    <row r="71" spans="1:5" ht="12.75" customHeight="1" x14ac:dyDescent="0.25">
      <c r="A71" s="512"/>
      <c r="B71" s="547" t="s">
        <v>60</v>
      </c>
      <c r="C71" s="569">
        <v>8514.3946725104997</v>
      </c>
      <c r="D71" s="570">
        <v>8300</v>
      </c>
      <c r="E71" s="512"/>
    </row>
    <row r="72" spans="1:5" ht="12.75" customHeight="1" x14ac:dyDescent="0.25">
      <c r="A72" s="512"/>
      <c r="B72" s="528" t="s">
        <v>210</v>
      </c>
      <c r="C72" s="567">
        <v>56774.164984919997</v>
      </c>
      <c r="D72" s="568">
        <v>55300</v>
      </c>
      <c r="E72" s="512"/>
    </row>
    <row r="73" spans="1:5" x14ac:dyDescent="0.25">
      <c r="A73" s="512"/>
      <c r="B73" s="512"/>
      <c r="C73" s="571"/>
      <c r="D73" s="571"/>
      <c r="E73" s="512"/>
    </row>
  </sheetData>
  <pageMargins left="0.7" right="0.7" top="0.75" bottom="0.75" header="0.3" footer="0.3"/>
  <pageSetup paperSize="9"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4.5703125" customWidth="1"/>
    <col min="3" max="8" width="10.5703125" customWidth="1"/>
  </cols>
  <sheetData>
    <row r="1" spans="2:8" ht="12.75" customHeight="1" x14ac:dyDescent="0.25">
      <c r="B1" s="633" t="s">
        <v>215</v>
      </c>
      <c r="C1" s="573"/>
      <c r="D1" s="573"/>
      <c r="E1" s="574"/>
      <c r="F1" s="574"/>
      <c r="G1" s="574"/>
      <c r="H1" s="574"/>
    </row>
    <row r="2" spans="2:8" ht="12.75" customHeight="1" x14ac:dyDescent="0.25">
      <c r="B2" s="572"/>
      <c r="C2" s="809" t="s">
        <v>216</v>
      </c>
      <c r="D2" s="809"/>
      <c r="E2" s="809"/>
      <c r="F2" s="810" t="s">
        <v>217</v>
      </c>
      <c r="G2" s="810"/>
      <c r="H2" s="810"/>
    </row>
    <row r="3" spans="2:8" ht="33.75" customHeight="1" x14ac:dyDescent="0.25">
      <c r="B3" s="572"/>
      <c r="C3" s="575" t="s">
        <v>218</v>
      </c>
      <c r="D3" s="575" t="s">
        <v>219</v>
      </c>
      <c r="E3" s="575" t="s">
        <v>220</v>
      </c>
      <c r="F3" s="576" t="s">
        <v>218</v>
      </c>
      <c r="G3" s="576" t="s">
        <v>219</v>
      </c>
      <c r="H3" s="576" t="s">
        <v>220</v>
      </c>
    </row>
    <row r="4" spans="2:8" ht="12.75" customHeight="1" x14ac:dyDescent="0.25">
      <c r="B4" s="577"/>
      <c r="C4" s="578" t="s">
        <v>5</v>
      </c>
      <c r="D4" s="578" t="s">
        <v>5</v>
      </c>
      <c r="E4" s="579" t="s">
        <v>205</v>
      </c>
      <c r="F4" s="580" t="s">
        <v>5</v>
      </c>
      <c r="G4" s="580" t="s">
        <v>5</v>
      </c>
      <c r="H4" s="581" t="s">
        <v>205</v>
      </c>
    </row>
    <row r="5" spans="2:8" ht="12.75" customHeight="1" x14ac:dyDescent="0.25">
      <c r="B5" s="582" t="s">
        <v>79</v>
      </c>
      <c r="C5" s="583">
        <v>4809</v>
      </c>
      <c r="D5" s="583">
        <v>214748</v>
      </c>
      <c r="E5" s="584">
        <v>2.99</v>
      </c>
      <c r="F5" s="585">
        <v>4679</v>
      </c>
      <c r="G5" s="585">
        <v>209284</v>
      </c>
      <c r="H5" s="586">
        <v>2.99</v>
      </c>
    </row>
    <row r="6" spans="2:8" ht="12.75" customHeight="1" x14ac:dyDescent="0.25">
      <c r="B6" s="587" t="s">
        <v>80</v>
      </c>
      <c r="C6" s="583">
        <v>2608</v>
      </c>
      <c r="D6" s="583">
        <v>38221</v>
      </c>
      <c r="E6" s="584">
        <v>9.1199999999999992</v>
      </c>
      <c r="F6" s="585">
        <v>2287</v>
      </c>
      <c r="G6" s="585">
        <v>34050</v>
      </c>
      <c r="H6" s="586">
        <v>8.98</v>
      </c>
    </row>
    <row r="7" spans="2:8" ht="12.75" customHeight="1" x14ac:dyDescent="0.25">
      <c r="B7" s="582" t="s">
        <v>81</v>
      </c>
      <c r="C7" s="588">
        <v>1567</v>
      </c>
      <c r="D7" s="588">
        <v>35063</v>
      </c>
      <c r="E7" s="784">
        <v>5.98</v>
      </c>
      <c r="F7" s="589">
        <v>1547</v>
      </c>
      <c r="G7" s="589">
        <v>34720</v>
      </c>
      <c r="H7" s="586">
        <v>5.96</v>
      </c>
    </row>
    <row r="8" spans="2:8" ht="12.75" customHeight="1" x14ac:dyDescent="0.25">
      <c r="B8" s="590" t="s">
        <v>221</v>
      </c>
      <c r="C8" s="591">
        <f>SUM(C5:C7)</f>
        <v>8984</v>
      </c>
      <c r="D8" s="591">
        <f>SUM(D5:D7)</f>
        <v>288032</v>
      </c>
      <c r="E8" s="785">
        <v>4.17</v>
      </c>
      <c r="F8" s="592">
        <f>SUM(F5:F7)</f>
        <v>8513</v>
      </c>
      <c r="G8" s="592">
        <f>SUM(G5:G7)</f>
        <v>278054</v>
      </c>
      <c r="H8" s="593">
        <v>4.09</v>
      </c>
    </row>
    <row r="9" spans="2:8" ht="12.75" customHeight="1" x14ac:dyDescent="0.25">
      <c r="B9" s="582" t="s">
        <v>222</v>
      </c>
      <c r="C9" s="588">
        <v>380</v>
      </c>
      <c r="D9" s="594"/>
      <c r="E9" s="595"/>
      <c r="F9" s="589">
        <v>613</v>
      </c>
      <c r="G9" s="589"/>
      <c r="H9" s="586"/>
    </row>
    <row r="10" spans="2:8" ht="12.75" customHeight="1" x14ac:dyDescent="0.25">
      <c r="B10" s="590" t="s">
        <v>223</v>
      </c>
      <c r="C10" s="596">
        <f>SUM(C8:C9)</f>
        <v>9364</v>
      </c>
      <c r="D10" s="591"/>
      <c r="E10" s="597"/>
      <c r="F10" s="592">
        <f>SUM(F8:F9)</f>
        <v>9126</v>
      </c>
      <c r="G10" s="592"/>
      <c r="H10" s="593"/>
    </row>
    <row r="11" spans="2:8" ht="12.75" customHeight="1" x14ac:dyDescent="0.25">
      <c r="B11" s="634"/>
      <c r="C11" s="636"/>
      <c r="D11" s="637"/>
      <c r="E11" s="638"/>
      <c r="F11" s="592"/>
      <c r="G11" s="592"/>
      <c r="H11" s="635"/>
    </row>
    <row r="12" spans="2:8" ht="12.75" customHeight="1" x14ac:dyDescent="0.25">
      <c r="B12" s="598"/>
      <c r="C12" s="598"/>
      <c r="D12" s="598"/>
      <c r="E12" s="598"/>
      <c r="F12" s="598"/>
      <c r="G12" s="598"/>
      <c r="H12" s="598"/>
    </row>
    <row r="13" spans="2:8" ht="12.75" customHeight="1" x14ac:dyDescent="0.25">
      <c r="B13" s="639" t="s">
        <v>224</v>
      </c>
      <c r="C13" s="808" t="s">
        <v>282</v>
      </c>
      <c r="D13" s="808"/>
      <c r="E13" s="808"/>
      <c r="F13" s="600"/>
      <c r="G13" s="598"/>
      <c r="H13" s="598"/>
    </row>
    <row r="14" spans="2:8" ht="38.25" x14ac:dyDescent="0.25">
      <c r="B14" s="601"/>
      <c r="C14" s="602" t="s">
        <v>218</v>
      </c>
      <c r="D14" s="602" t="s">
        <v>219</v>
      </c>
      <c r="E14" s="602" t="s">
        <v>220</v>
      </c>
      <c r="F14" s="598"/>
      <c r="G14" s="598"/>
      <c r="H14" s="598"/>
    </row>
    <row r="15" spans="2:8" ht="12.75" customHeight="1" x14ac:dyDescent="0.25">
      <c r="B15" s="603"/>
      <c r="C15" s="604" t="s">
        <v>5</v>
      </c>
      <c r="D15" s="604" t="s">
        <v>5</v>
      </c>
      <c r="E15" s="605" t="s">
        <v>205</v>
      </c>
      <c r="F15" s="598"/>
      <c r="G15" s="598"/>
      <c r="H15" s="598"/>
    </row>
    <row r="16" spans="2:8" ht="12.75" customHeight="1" x14ac:dyDescent="0.25">
      <c r="B16" s="606" t="s">
        <v>79</v>
      </c>
      <c r="C16" s="607">
        <v>1606</v>
      </c>
      <c r="D16" s="607">
        <v>214505</v>
      </c>
      <c r="E16" s="608">
        <v>2.97</v>
      </c>
      <c r="F16" s="598"/>
      <c r="G16" s="598"/>
      <c r="H16" s="598"/>
    </row>
    <row r="17" spans="2:8" ht="12.75" customHeight="1" x14ac:dyDescent="0.25">
      <c r="B17" s="609" t="s">
        <v>80</v>
      </c>
      <c r="C17" s="607">
        <v>904</v>
      </c>
      <c r="D17" s="607">
        <v>38721</v>
      </c>
      <c r="E17" s="610">
        <v>9.26</v>
      </c>
      <c r="F17" s="598"/>
      <c r="G17" s="598"/>
      <c r="H17" s="598"/>
    </row>
    <row r="18" spans="2:8" ht="12.75" customHeight="1" x14ac:dyDescent="0.25">
      <c r="B18" s="611" t="s">
        <v>81</v>
      </c>
      <c r="C18" s="612">
        <v>499</v>
      </c>
      <c r="D18" s="612">
        <v>33205</v>
      </c>
      <c r="E18" s="613">
        <v>5.96</v>
      </c>
      <c r="F18" s="598"/>
      <c r="G18" s="598"/>
      <c r="H18" s="598"/>
    </row>
    <row r="19" spans="2:8" ht="12.75" customHeight="1" x14ac:dyDescent="0.25">
      <c r="B19" s="599" t="s">
        <v>221</v>
      </c>
      <c r="C19" s="614">
        <f>SUM(C16:C18)</f>
        <v>3009</v>
      </c>
      <c r="D19" s="614">
        <f>SUM(D16:D18)</f>
        <v>286431</v>
      </c>
      <c r="E19" s="615">
        <v>4.17</v>
      </c>
      <c r="F19" s="598"/>
      <c r="G19" s="598"/>
      <c r="H19" s="598"/>
    </row>
    <row r="20" spans="2:8" ht="12.75" customHeight="1" x14ac:dyDescent="0.25">
      <c r="B20" s="601"/>
      <c r="C20" s="616"/>
      <c r="D20" s="616"/>
      <c r="E20" s="616"/>
      <c r="F20" s="598"/>
      <c r="G20" s="598"/>
      <c r="H20" s="598"/>
    </row>
    <row r="21" spans="2:8" ht="12.75" customHeight="1" x14ac:dyDescent="0.25">
      <c r="B21" s="617"/>
      <c r="C21" s="808" t="s">
        <v>367</v>
      </c>
      <c r="D21" s="808"/>
      <c r="E21" s="808"/>
      <c r="F21" s="598"/>
      <c r="G21" s="598"/>
      <c r="H21" s="598"/>
    </row>
    <row r="22" spans="2:8" ht="12.75" customHeight="1" x14ac:dyDescent="0.25">
      <c r="B22" s="606" t="s">
        <v>79</v>
      </c>
      <c r="C22" s="618">
        <v>1602</v>
      </c>
      <c r="D22" s="618">
        <v>215069</v>
      </c>
      <c r="E22" s="619">
        <v>2.99</v>
      </c>
      <c r="F22" s="598"/>
      <c r="G22" s="598"/>
      <c r="H22" s="598"/>
    </row>
    <row r="23" spans="2:8" ht="12.75" customHeight="1" x14ac:dyDescent="0.25">
      <c r="B23" s="609" t="s">
        <v>80</v>
      </c>
      <c r="C23" s="620">
        <v>883</v>
      </c>
      <c r="D23" s="620">
        <v>38025</v>
      </c>
      <c r="E23" s="621">
        <v>9.31</v>
      </c>
      <c r="F23" s="598"/>
      <c r="G23" s="598"/>
      <c r="H23" s="598"/>
    </row>
    <row r="24" spans="2:8" ht="12.75" customHeight="1" x14ac:dyDescent="0.25">
      <c r="B24" s="611" t="s">
        <v>81</v>
      </c>
      <c r="C24" s="622">
        <v>521</v>
      </c>
      <c r="D24" s="622">
        <v>35610</v>
      </c>
      <c r="E24" s="623">
        <v>5.87</v>
      </c>
      <c r="F24" s="598"/>
      <c r="G24" s="598"/>
      <c r="H24" s="598"/>
    </row>
    <row r="25" spans="2:8" ht="12.75" customHeight="1" x14ac:dyDescent="0.25">
      <c r="B25" s="599" t="s">
        <v>221</v>
      </c>
      <c r="C25" s="616">
        <v>3006</v>
      </c>
      <c r="D25" s="616">
        <v>288704</v>
      </c>
      <c r="E25" s="624">
        <v>4.18</v>
      </c>
      <c r="F25" s="598"/>
      <c r="G25" s="598"/>
      <c r="H25" s="598"/>
    </row>
    <row r="26" spans="2:8" ht="12.75" customHeight="1" x14ac:dyDescent="0.25">
      <c r="B26" s="601"/>
      <c r="C26" s="625"/>
      <c r="D26" s="625"/>
      <c r="E26" s="625"/>
      <c r="F26" s="598"/>
      <c r="G26" s="598"/>
      <c r="H26" s="598"/>
    </row>
    <row r="27" spans="2:8" ht="12.75" customHeight="1" x14ac:dyDescent="0.25">
      <c r="B27" s="617"/>
      <c r="C27" s="808" t="s">
        <v>368</v>
      </c>
      <c r="D27" s="808"/>
      <c r="E27" s="808"/>
      <c r="F27" s="598"/>
      <c r="G27" s="598"/>
      <c r="H27" s="598"/>
    </row>
    <row r="28" spans="2:8" ht="12.75" customHeight="1" x14ac:dyDescent="0.25">
      <c r="B28" s="606" t="s">
        <v>79</v>
      </c>
      <c r="C28" s="620">
        <v>1601</v>
      </c>
      <c r="D28" s="620">
        <v>214645</v>
      </c>
      <c r="E28" s="626">
        <v>3.02</v>
      </c>
      <c r="F28" s="598"/>
      <c r="G28" s="598"/>
      <c r="H28" s="598"/>
    </row>
    <row r="29" spans="2:8" ht="12.75" customHeight="1" x14ac:dyDescent="0.25">
      <c r="B29" s="609" t="s">
        <v>80</v>
      </c>
      <c r="C29" s="620">
        <v>821</v>
      </c>
      <c r="D29" s="620">
        <v>37909</v>
      </c>
      <c r="E29" s="627">
        <v>8.7799999999999994</v>
      </c>
      <c r="F29" s="598"/>
      <c r="G29" s="598"/>
      <c r="H29" s="598"/>
    </row>
    <row r="30" spans="2:8" ht="12.75" customHeight="1" x14ac:dyDescent="0.25">
      <c r="B30" s="611" t="s">
        <v>81</v>
      </c>
      <c r="C30" s="622">
        <v>547</v>
      </c>
      <c r="D30" s="622">
        <v>36603</v>
      </c>
      <c r="E30" s="628">
        <v>6.06</v>
      </c>
      <c r="F30" s="598"/>
      <c r="G30" s="598"/>
      <c r="H30" s="598"/>
    </row>
    <row r="31" spans="2:8" ht="12.75" customHeight="1" x14ac:dyDescent="0.25">
      <c r="B31" s="599" t="s">
        <v>221</v>
      </c>
      <c r="C31" s="616">
        <v>2969</v>
      </c>
      <c r="D31" s="616">
        <v>289157</v>
      </c>
      <c r="E31" s="629">
        <v>4.18</v>
      </c>
      <c r="F31" s="598"/>
      <c r="G31" s="598"/>
      <c r="H31" s="598"/>
    </row>
    <row r="32" spans="2:8" ht="12.75" customHeight="1" x14ac:dyDescent="0.25">
      <c r="B32" s="601"/>
      <c r="C32" s="625"/>
      <c r="D32" s="625"/>
      <c r="E32" s="625"/>
      <c r="F32" s="598"/>
      <c r="G32" s="598"/>
      <c r="H32" s="598"/>
    </row>
    <row r="33" spans="2:8" ht="12.75" customHeight="1" x14ac:dyDescent="0.25">
      <c r="B33" s="617"/>
      <c r="C33" s="808" t="s">
        <v>369</v>
      </c>
      <c r="D33" s="808"/>
      <c r="E33" s="808"/>
      <c r="F33" s="598"/>
      <c r="G33" s="598"/>
      <c r="H33" s="598"/>
    </row>
    <row r="34" spans="2:8" ht="12.75" customHeight="1" x14ac:dyDescent="0.25">
      <c r="B34" s="606" t="s">
        <v>79</v>
      </c>
      <c r="C34" s="620">
        <v>1619</v>
      </c>
      <c r="D34" s="620">
        <v>212444</v>
      </c>
      <c r="E34" s="630">
        <v>3.0234821984801301</v>
      </c>
      <c r="F34" s="598"/>
      <c r="G34" s="598"/>
      <c r="H34" s="598"/>
    </row>
    <row r="35" spans="2:8" ht="12.75" customHeight="1" x14ac:dyDescent="0.25">
      <c r="B35" s="609" t="s">
        <v>80</v>
      </c>
      <c r="C35" s="620">
        <v>757</v>
      </c>
      <c r="D35" s="620">
        <v>36932</v>
      </c>
      <c r="E35" s="630">
        <v>8.1320134771778001</v>
      </c>
      <c r="F35" s="598"/>
      <c r="G35" s="598"/>
      <c r="H35" s="598"/>
    </row>
    <row r="36" spans="2:8" ht="12.75" customHeight="1" x14ac:dyDescent="0.25">
      <c r="B36" s="611" t="s">
        <v>81</v>
      </c>
      <c r="C36" s="622">
        <v>546</v>
      </c>
      <c r="D36" s="622">
        <v>36465</v>
      </c>
      <c r="E36" s="631">
        <v>5.9404789583817701</v>
      </c>
      <c r="F36" s="598"/>
      <c r="G36" s="598"/>
      <c r="H36" s="598"/>
    </row>
    <row r="37" spans="2:8" ht="12.75" customHeight="1" x14ac:dyDescent="0.25">
      <c r="B37" s="599" t="s">
        <v>221</v>
      </c>
      <c r="C37" s="616">
        <v>2922</v>
      </c>
      <c r="D37" s="616">
        <v>285841</v>
      </c>
      <c r="E37" s="632">
        <v>4.0556524051148504</v>
      </c>
      <c r="F37" s="598"/>
      <c r="G37" s="598"/>
      <c r="H37" s="598"/>
    </row>
  </sheetData>
  <mergeCells count="6">
    <mergeCell ref="C33:E33"/>
    <mergeCell ref="C2:E2"/>
    <mergeCell ref="F2:H2"/>
    <mergeCell ref="C13:E13"/>
    <mergeCell ref="C21:E21"/>
    <mergeCell ref="C27:E27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36.42578125" customWidth="1"/>
    <col min="6" max="6" width="2.140625" customWidth="1"/>
    <col min="10" max="10" width="4" customWidth="1"/>
  </cols>
  <sheetData>
    <row r="1" spans="2:9" ht="12.75" customHeight="1" x14ac:dyDescent="0.25">
      <c r="B1" s="793" t="s">
        <v>58</v>
      </c>
      <c r="C1" s="798" t="s">
        <v>59</v>
      </c>
      <c r="D1" s="798"/>
      <c r="E1" s="798"/>
      <c r="F1" s="99"/>
      <c r="G1" s="798" t="s">
        <v>60</v>
      </c>
      <c r="H1" s="798"/>
      <c r="I1" s="798"/>
    </row>
    <row r="2" spans="2:9" ht="12.75" customHeight="1" x14ac:dyDescent="0.25">
      <c r="B2" s="793"/>
      <c r="C2" s="100" t="s">
        <v>3</v>
      </c>
      <c r="D2" s="100" t="s">
        <v>4</v>
      </c>
      <c r="E2" s="100"/>
      <c r="F2" s="3"/>
      <c r="G2" s="100" t="s">
        <v>3</v>
      </c>
      <c r="H2" s="100" t="s">
        <v>4</v>
      </c>
      <c r="I2" s="100"/>
    </row>
    <row r="3" spans="2:9" ht="12.75" customHeight="1" x14ac:dyDescent="0.25">
      <c r="B3" s="5"/>
      <c r="C3" s="6" t="s">
        <v>5</v>
      </c>
      <c r="D3" s="6" t="s">
        <v>5</v>
      </c>
      <c r="E3" s="6" t="s">
        <v>6</v>
      </c>
      <c r="F3" s="9"/>
      <c r="G3" s="6" t="s">
        <v>5</v>
      </c>
      <c r="H3" s="6" t="s">
        <v>5</v>
      </c>
      <c r="I3" s="6" t="s">
        <v>6</v>
      </c>
    </row>
    <row r="4" spans="2:9" ht="12.75" customHeight="1" x14ac:dyDescent="0.25">
      <c r="B4" s="10" t="s">
        <v>7</v>
      </c>
      <c r="C4" s="11">
        <v>19041.914000000001</v>
      </c>
      <c r="D4" s="12">
        <v>18681.712</v>
      </c>
      <c r="E4" s="12">
        <v>1.9269885451236499</v>
      </c>
      <c r="F4" s="7"/>
      <c r="G4" s="11">
        <v>47.999999999998202</v>
      </c>
      <c r="H4" s="12">
        <v>1027.99999999999</v>
      </c>
      <c r="I4" s="12">
        <v>-95.330739299610897</v>
      </c>
    </row>
    <row r="5" spans="2:9" ht="12.75" customHeight="1" x14ac:dyDescent="0.25">
      <c r="B5" s="13" t="s">
        <v>61</v>
      </c>
      <c r="C5" s="14">
        <v>-1406</v>
      </c>
      <c r="D5" s="15">
        <v>-1429</v>
      </c>
      <c r="E5" s="15">
        <v>1.60951714485654</v>
      </c>
      <c r="F5" s="7"/>
      <c r="G5" s="14">
        <v>-61.999999999999801</v>
      </c>
      <c r="H5" s="15">
        <v>-166</v>
      </c>
      <c r="I5" s="15">
        <v>62.650602409638601</v>
      </c>
    </row>
    <row r="6" spans="2:9" ht="12.75" customHeight="1" x14ac:dyDescent="0.25">
      <c r="B6" s="16" t="s">
        <v>359</v>
      </c>
      <c r="C6" s="17">
        <v>17635.914000000001</v>
      </c>
      <c r="D6" s="18">
        <v>17252.712</v>
      </c>
      <c r="E6" s="18">
        <v>2.2199037848490102</v>
      </c>
      <c r="F6" s="19"/>
      <c r="G6" s="17">
        <v>-14.0000000000016</v>
      </c>
      <c r="H6" s="18">
        <v>861.99999999999204</v>
      </c>
      <c r="I6" s="18"/>
    </row>
    <row r="7" spans="2:9" ht="12.75" customHeight="1" x14ac:dyDescent="0.25">
      <c r="B7" s="20" t="s">
        <v>63</v>
      </c>
      <c r="C7" s="14">
        <v>-10985</v>
      </c>
      <c r="D7" s="15">
        <v>-10870</v>
      </c>
      <c r="E7" s="15">
        <v>-1.0671573137074499</v>
      </c>
      <c r="F7" s="7"/>
      <c r="G7" s="14">
        <v>-669</v>
      </c>
      <c r="H7" s="15">
        <v>-1181</v>
      </c>
      <c r="I7" s="15">
        <v>43.3530906011854</v>
      </c>
    </row>
    <row r="8" spans="2:9" ht="12.75" customHeight="1" x14ac:dyDescent="0.25">
      <c r="B8" s="20" t="s">
        <v>11</v>
      </c>
      <c r="C8" s="14">
        <v>-152.726746169802</v>
      </c>
      <c r="D8" s="15">
        <v>-194.160846185883</v>
      </c>
      <c r="E8" s="15">
        <v>21.134020618556701</v>
      </c>
      <c r="F8" s="7"/>
      <c r="G8" s="14">
        <v>-119.46536632496399</v>
      </c>
      <c r="H8" s="15">
        <v>-115.111731443042</v>
      </c>
      <c r="I8" s="15">
        <v>-3.47826086956522</v>
      </c>
    </row>
    <row r="9" spans="2:9" ht="12.75" customHeight="1" x14ac:dyDescent="0.25">
      <c r="B9" s="33" t="s">
        <v>13</v>
      </c>
      <c r="C9" s="24">
        <v>-494.23268840589202</v>
      </c>
      <c r="D9" s="15">
        <v>-654.91427434141201</v>
      </c>
      <c r="E9" s="15">
        <v>24.580152671755702</v>
      </c>
      <c r="F9" s="7"/>
      <c r="G9" s="24">
        <v>-44.995408150000003</v>
      </c>
      <c r="H9" s="15">
        <v>-171.37825834039199</v>
      </c>
      <c r="I9" s="15">
        <v>73.684210526315795</v>
      </c>
    </row>
    <row r="10" spans="2:9" ht="12.75" customHeight="1" x14ac:dyDescent="0.25">
      <c r="B10" s="21" t="s">
        <v>14</v>
      </c>
      <c r="C10" s="17">
        <v>-11631.5163284793</v>
      </c>
      <c r="D10" s="18">
        <v>-11719.25</v>
      </c>
      <c r="E10" s="18">
        <v>0.73385101117842799</v>
      </c>
      <c r="F10" s="23"/>
      <c r="G10" s="17">
        <v>-832.94689564099895</v>
      </c>
      <c r="H10" s="18">
        <v>-1466.75</v>
      </c>
      <c r="I10" s="18">
        <v>43.2174505794138</v>
      </c>
    </row>
    <row r="11" spans="2:9" ht="12.75" customHeight="1" x14ac:dyDescent="0.25">
      <c r="B11" s="20" t="s">
        <v>140</v>
      </c>
      <c r="C11" s="24">
        <v>1</v>
      </c>
      <c r="D11" s="15">
        <v>53</v>
      </c>
      <c r="E11" s="113">
        <v>-98</v>
      </c>
      <c r="F11" s="15"/>
      <c r="G11" s="24">
        <v>-1.55000000000001</v>
      </c>
      <c r="H11" s="15">
        <v>-43</v>
      </c>
      <c r="I11" s="113">
        <v>95</v>
      </c>
    </row>
    <row r="12" spans="2:9" ht="12.75" customHeight="1" x14ac:dyDescent="0.25">
      <c r="B12" s="21" t="s">
        <v>65</v>
      </c>
      <c r="C12" s="17">
        <v>6005.3976715207</v>
      </c>
      <c r="D12" s="18">
        <v>5587.4620000000104</v>
      </c>
      <c r="E12" s="18">
        <v>7.4816538392697298</v>
      </c>
      <c r="F12" s="18"/>
      <c r="G12" s="17">
        <v>-849.49689564100095</v>
      </c>
      <c r="H12" s="18">
        <v>-648</v>
      </c>
      <c r="I12" s="18">
        <v>-31.018518518518501</v>
      </c>
    </row>
    <row r="13" spans="2:9" ht="12.75" customHeight="1" x14ac:dyDescent="0.25">
      <c r="B13" s="20" t="s">
        <v>66</v>
      </c>
      <c r="C13" s="14">
        <v>-1693</v>
      </c>
      <c r="D13" s="15">
        <v>-1774</v>
      </c>
      <c r="E13" s="15">
        <v>4.5659526493799296</v>
      </c>
      <c r="F13" s="15"/>
      <c r="G13" s="14">
        <v>212</v>
      </c>
      <c r="H13" s="15">
        <v>144</v>
      </c>
      <c r="I13" s="15">
        <v>47.2222222222222</v>
      </c>
    </row>
    <row r="14" spans="2:9" ht="12.75" customHeight="1" x14ac:dyDescent="0.25">
      <c r="B14" s="21" t="s">
        <v>67</v>
      </c>
      <c r="C14" s="17">
        <v>4311.6355821700499</v>
      </c>
      <c r="D14" s="18">
        <v>3812.50330157192</v>
      </c>
      <c r="E14" s="18">
        <v>13.0868082874377</v>
      </c>
      <c r="F14" s="18"/>
      <c r="G14" s="17">
        <v>-636.58607992105397</v>
      </c>
      <c r="H14" s="18">
        <v>-503.73450000000702</v>
      </c>
      <c r="I14" s="18">
        <v>-26.3888888888889</v>
      </c>
    </row>
    <row r="15" spans="2:9" ht="12.75" customHeight="1" x14ac:dyDescent="0.25">
      <c r="B15" s="20" t="s">
        <v>19</v>
      </c>
      <c r="C15" s="14">
        <v>-448</v>
      </c>
      <c r="D15" s="15">
        <v>-458.00000000000102</v>
      </c>
      <c r="E15" s="15">
        <v>2.1834061135371199</v>
      </c>
      <c r="F15" s="15"/>
      <c r="G15" s="14">
        <v>-46.999999999999702</v>
      </c>
      <c r="H15" s="15">
        <v>-92.999999999999005</v>
      </c>
      <c r="I15" s="15">
        <v>49.462365591397798</v>
      </c>
    </row>
    <row r="16" spans="2:9" ht="12.75" customHeight="1" x14ac:dyDescent="0.25">
      <c r="B16" s="20" t="s">
        <v>173</v>
      </c>
      <c r="C16" s="14">
        <v>-192</v>
      </c>
      <c r="D16" s="15">
        <v>-129</v>
      </c>
      <c r="E16" s="15">
        <v>-48.837209302325597</v>
      </c>
      <c r="F16" s="15"/>
      <c r="G16" s="14">
        <v>-46</v>
      </c>
      <c r="H16" s="15">
        <v>-41</v>
      </c>
      <c r="I16" s="15">
        <v>-12.1951219512195</v>
      </c>
    </row>
    <row r="17" spans="2:9" ht="12.75" customHeight="1" x14ac:dyDescent="0.25">
      <c r="B17" s="21" t="s">
        <v>68</v>
      </c>
      <c r="C17" s="17">
        <v>3671.8042192875801</v>
      </c>
      <c r="D17" s="18">
        <v>3225.98330157192</v>
      </c>
      <c r="E17" s="18">
        <v>13.825170489770599</v>
      </c>
      <c r="F17" s="18"/>
      <c r="G17" s="17">
        <v>-729.70621620859094</v>
      </c>
      <c r="H17" s="18">
        <v>-637.73450000000605</v>
      </c>
      <c r="I17" s="18">
        <v>-14.4200626959248</v>
      </c>
    </row>
    <row r="18" spans="2:9" ht="12.75" customHeight="1" x14ac:dyDescent="0.25">
      <c r="B18" s="26"/>
      <c r="C18" s="27"/>
      <c r="D18" s="19"/>
      <c r="E18" s="28"/>
      <c r="F18" s="19"/>
      <c r="G18" s="28"/>
      <c r="H18" s="28"/>
      <c r="I18" s="28"/>
    </row>
    <row r="19" spans="2:9" ht="12.75" customHeight="1" x14ac:dyDescent="0.25">
      <c r="B19" s="29" t="s">
        <v>21</v>
      </c>
      <c r="C19" s="27"/>
      <c r="D19" s="19"/>
      <c r="E19" s="30"/>
      <c r="F19" s="19"/>
      <c r="G19" s="30"/>
      <c r="H19" s="30"/>
      <c r="I19" s="30"/>
    </row>
    <row r="20" spans="2:9" ht="12.75" customHeight="1" x14ac:dyDescent="0.25">
      <c r="B20" s="33" t="s">
        <v>69</v>
      </c>
      <c r="C20" s="34">
        <v>0.127</v>
      </c>
      <c r="D20" s="35">
        <v>0.1283539937256</v>
      </c>
      <c r="E20" s="36"/>
      <c r="F20" s="19"/>
      <c r="G20" s="34">
        <v>-4.3999999999999997E-2</v>
      </c>
      <c r="H20" s="37">
        <v>-5.3999999999999999E-2</v>
      </c>
      <c r="I20" s="36"/>
    </row>
    <row r="21" spans="2:9" ht="12.75" customHeight="1" x14ac:dyDescent="0.25">
      <c r="B21" s="33" t="s">
        <v>70</v>
      </c>
      <c r="C21" s="101">
        <v>38875.347166017498</v>
      </c>
      <c r="D21" s="102">
        <v>33798.191195683103</v>
      </c>
      <c r="E21" s="66"/>
      <c r="F21" s="67"/>
      <c r="G21" s="101">
        <v>9198.2958996016096</v>
      </c>
      <c r="H21" s="102">
        <v>13616.9232187008</v>
      </c>
      <c r="I21" s="66"/>
    </row>
    <row r="22" spans="2:9" ht="12.75" customHeight="1" x14ac:dyDescent="0.25">
      <c r="B22" s="33" t="s">
        <v>71</v>
      </c>
      <c r="C22" s="40">
        <v>0.105</v>
      </c>
      <c r="D22" s="41">
        <v>0.10473934577166499</v>
      </c>
      <c r="E22" s="36"/>
      <c r="F22" s="19"/>
      <c r="G22" s="40">
        <v>-3.4000000000000002E-2</v>
      </c>
      <c r="H22" s="103">
        <v>-4.2000000000000003E-2</v>
      </c>
      <c r="I22" s="36"/>
    </row>
    <row r="23" spans="2:9" ht="12.75" customHeight="1" x14ac:dyDescent="0.25">
      <c r="B23" s="33" t="s">
        <v>72</v>
      </c>
      <c r="C23" s="101">
        <v>46981.077975398097</v>
      </c>
      <c r="D23" s="102">
        <v>41418.368510001797</v>
      </c>
      <c r="E23" s="66"/>
      <c r="F23" s="67"/>
      <c r="G23" s="101">
        <v>9339.56595635536</v>
      </c>
      <c r="H23" s="102">
        <v>13814.396211675999</v>
      </c>
      <c r="I23" s="66"/>
    </row>
    <row r="24" spans="2:9" ht="12.75" customHeight="1" x14ac:dyDescent="0.25">
      <c r="B24" s="33" t="s">
        <v>73</v>
      </c>
      <c r="C24" s="101">
        <v>48259.770312409499</v>
      </c>
      <c r="D24" s="102">
        <v>43866.964919810598</v>
      </c>
      <c r="E24" s="36"/>
      <c r="F24" s="19"/>
      <c r="G24" s="101">
        <v>8514.3946725105197</v>
      </c>
      <c r="H24" s="102">
        <v>12093.627131589399</v>
      </c>
      <c r="I24" s="36"/>
    </row>
    <row r="25" spans="2:9" ht="12.75" customHeight="1" x14ac:dyDescent="0.25">
      <c r="B25" s="33" t="s">
        <v>26</v>
      </c>
      <c r="C25" s="104">
        <v>0.61089007798687101</v>
      </c>
      <c r="D25" s="105">
        <v>0.62731135133653704</v>
      </c>
      <c r="E25" s="47"/>
      <c r="F25" s="19"/>
      <c r="G25" s="104" t="s">
        <v>74</v>
      </c>
      <c r="H25" s="106" t="s">
        <v>74</v>
      </c>
      <c r="I25" s="47"/>
    </row>
    <row r="26" spans="2:9" ht="12.75" customHeight="1" x14ac:dyDescent="0.25">
      <c r="B26" s="33" t="s">
        <v>27</v>
      </c>
      <c r="C26" s="49">
        <v>42.925324483557702</v>
      </c>
      <c r="D26" s="50">
        <v>45</v>
      </c>
      <c r="E26" s="107"/>
      <c r="F26" s="108"/>
      <c r="G26" s="49">
        <v>13.0852664145637</v>
      </c>
      <c r="H26" s="50">
        <v>40.2927708707034</v>
      </c>
      <c r="I26" s="51"/>
    </row>
    <row r="27" spans="2:9" ht="12.75" customHeight="1" x14ac:dyDescent="0.25">
      <c r="B27" s="33" t="s">
        <v>75</v>
      </c>
      <c r="C27" s="109">
        <v>22.3</v>
      </c>
      <c r="D27" s="52">
        <v>20</v>
      </c>
      <c r="E27" s="52"/>
      <c r="F27" s="19"/>
      <c r="G27" s="109">
        <v>-4.4000000000000004</v>
      </c>
      <c r="H27" s="52">
        <v>-3.85476513863079</v>
      </c>
      <c r="I27" s="52"/>
    </row>
    <row r="28" spans="2:9" ht="12.75" customHeight="1" x14ac:dyDescent="0.25">
      <c r="B28" s="33" t="s">
        <v>76</v>
      </c>
      <c r="C28" s="52"/>
      <c r="D28" s="52"/>
      <c r="E28" s="52"/>
      <c r="F28" s="52"/>
      <c r="G28" s="52"/>
      <c r="H28" s="52"/>
      <c r="I28" s="52"/>
    </row>
    <row r="29" spans="2:9" ht="12.75" customHeight="1" x14ac:dyDescent="0.25">
      <c r="B29" s="29" t="s">
        <v>37</v>
      </c>
      <c r="C29" s="110" t="s">
        <v>3</v>
      </c>
      <c r="D29" s="110" t="s">
        <v>32</v>
      </c>
      <c r="E29" s="30"/>
      <c r="F29" s="57"/>
      <c r="G29" s="111" t="s">
        <v>3</v>
      </c>
      <c r="H29" s="111" t="s">
        <v>32</v>
      </c>
      <c r="I29" s="111"/>
    </row>
    <row r="30" spans="2:9" ht="12.75" customHeight="1" x14ac:dyDescent="0.25">
      <c r="B30" s="33" t="s">
        <v>77</v>
      </c>
      <c r="C30" s="76">
        <v>327007</v>
      </c>
      <c r="D30" s="112">
        <v>320053.67333389999</v>
      </c>
      <c r="E30" s="36"/>
      <c r="F30" s="67"/>
      <c r="G30" s="76">
        <v>54844</v>
      </c>
      <c r="H30" s="112">
        <v>57000</v>
      </c>
      <c r="I30" s="66"/>
    </row>
    <row r="31" spans="2:9" ht="12.75" customHeight="1" x14ac:dyDescent="0.25">
      <c r="B31" s="33" t="s">
        <v>36</v>
      </c>
      <c r="C31" s="76">
        <v>989000</v>
      </c>
      <c r="D31" s="112">
        <v>973000</v>
      </c>
      <c r="E31" s="66"/>
      <c r="F31" s="67"/>
      <c r="G31" s="76">
        <v>152000.00000026001</v>
      </c>
      <c r="H31" s="112">
        <v>166000</v>
      </c>
      <c r="I31" s="66"/>
    </row>
  </sheetData>
  <mergeCells count="3">
    <mergeCell ref="B1:B2"/>
    <mergeCell ref="C1:E1"/>
    <mergeCell ref="G1:I1"/>
  </mergeCells>
  <pageMargins left="0.7" right="0.7" top="0.75" bottom="0.75" header="0.3" footer="0.3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5.42578125" customWidth="1"/>
    <col min="3" max="4" width="20.85546875" customWidth="1"/>
    <col min="5" max="5" width="3.42578125" customWidth="1"/>
  </cols>
  <sheetData>
    <row r="1" spans="2:4" ht="12.75" customHeight="1" x14ac:dyDescent="0.25">
      <c r="B1" s="803" t="s">
        <v>225</v>
      </c>
      <c r="C1" s="803"/>
      <c r="D1" s="803"/>
    </row>
    <row r="2" spans="2:4" ht="12.75" customHeight="1" x14ac:dyDescent="0.25">
      <c r="B2" s="640"/>
      <c r="C2" s="641" t="s">
        <v>211</v>
      </c>
      <c r="D2" s="641" t="s">
        <v>211</v>
      </c>
    </row>
    <row r="3" spans="2:4" ht="12.75" customHeight="1" x14ac:dyDescent="0.25">
      <c r="B3" s="640" t="s">
        <v>226</v>
      </c>
      <c r="C3" s="641" t="s">
        <v>3</v>
      </c>
      <c r="D3" s="641" t="s">
        <v>4</v>
      </c>
    </row>
    <row r="4" spans="2:4" ht="12.75" customHeight="1" x14ac:dyDescent="0.25">
      <c r="B4" s="642"/>
      <c r="C4" s="302" t="s">
        <v>5</v>
      </c>
      <c r="D4" s="302" t="s">
        <v>5</v>
      </c>
    </row>
    <row r="5" spans="2:4" ht="12.75" customHeight="1" x14ac:dyDescent="0.25">
      <c r="B5" s="648" t="s">
        <v>7</v>
      </c>
      <c r="C5" s="649">
        <v>20191</v>
      </c>
      <c r="D5" s="650">
        <v>20267</v>
      </c>
    </row>
    <row r="6" spans="2:4" ht="12.75" customHeight="1" x14ac:dyDescent="0.25">
      <c r="B6" s="651" t="s">
        <v>91</v>
      </c>
      <c r="C6" s="152">
        <v>-1468</v>
      </c>
      <c r="D6" s="146">
        <v>-1595</v>
      </c>
    </row>
    <row r="7" spans="2:4" ht="12.75" customHeight="1" x14ac:dyDescent="0.25">
      <c r="B7" s="648" t="s">
        <v>92</v>
      </c>
      <c r="C7" s="649">
        <v>18723</v>
      </c>
      <c r="D7" s="650">
        <v>18672</v>
      </c>
    </row>
    <row r="8" spans="2:4" ht="12.75" customHeight="1" x14ac:dyDescent="0.25">
      <c r="B8" s="653"/>
      <c r="C8" s="654"/>
      <c r="D8" s="655"/>
    </row>
    <row r="9" spans="2:4" ht="12.75" customHeight="1" x14ac:dyDescent="0.25">
      <c r="B9" s="289" t="s">
        <v>227</v>
      </c>
      <c r="C9" s="643">
        <v>-7394</v>
      </c>
      <c r="D9" s="306">
        <v>-8377</v>
      </c>
    </row>
    <row r="10" spans="2:4" ht="12.75" customHeight="1" x14ac:dyDescent="0.25">
      <c r="B10" s="293" t="s">
        <v>228</v>
      </c>
      <c r="C10" s="152">
        <v>-7037</v>
      </c>
      <c r="D10" s="146">
        <v>-6219</v>
      </c>
    </row>
    <row r="11" spans="2:4" ht="12.75" customHeight="1" x14ac:dyDescent="0.25">
      <c r="B11" s="656" t="s">
        <v>63</v>
      </c>
      <c r="C11" s="649">
        <v>-14431</v>
      </c>
      <c r="D11" s="650">
        <v>-14596</v>
      </c>
    </row>
    <row r="12" spans="2:4" ht="12.75" customHeight="1" x14ac:dyDescent="0.25">
      <c r="B12" s="646"/>
      <c r="C12" s="657"/>
      <c r="D12" s="647"/>
    </row>
    <row r="13" spans="2:4" ht="22.5" customHeight="1" x14ac:dyDescent="0.25">
      <c r="B13" s="658" t="s">
        <v>229</v>
      </c>
      <c r="C13" s="659">
        <v>-317</v>
      </c>
      <c r="D13" s="660">
        <v>-354</v>
      </c>
    </row>
    <row r="14" spans="2:4" ht="12.75" customHeight="1" x14ac:dyDescent="0.25">
      <c r="B14" s="648" t="s">
        <v>93</v>
      </c>
      <c r="C14" s="649">
        <v>3975</v>
      </c>
      <c r="D14" s="650">
        <v>3722</v>
      </c>
    </row>
    <row r="15" spans="2:4" ht="12.75" customHeight="1" x14ac:dyDescent="0.25">
      <c r="B15" s="293" t="s">
        <v>230</v>
      </c>
      <c r="C15" s="152">
        <v>-1214</v>
      </c>
      <c r="D15" s="146">
        <v>-1496</v>
      </c>
    </row>
    <row r="16" spans="2:4" ht="12.75" customHeight="1" x14ac:dyDescent="0.25">
      <c r="B16" s="648" t="s">
        <v>18</v>
      </c>
      <c r="C16" s="649">
        <v>2761</v>
      </c>
      <c r="D16" s="650">
        <v>2226</v>
      </c>
    </row>
    <row r="17" spans="2:4" ht="12.75" customHeight="1" x14ac:dyDescent="0.25">
      <c r="B17" s="653"/>
      <c r="C17" s="655"/>
      <c r="D17" s="655"/>
    </row>
    <row r="18" spans="2:4" ht="12.75" customHeight="1" x14ac:dyDescent="0.25">
      <c r="B18" s="653" t="s">
        <v>171</v>
      </c>
      <c r="C18" s="654"/>
      <c r="D18" s="655"/>
    </row>
    <row r="19" spans="2:4" ht="12.75" customHeight="1" x14ac:dyDescent="0.25">
      <c r="B19" s="289" t="s">
        <v>172</v>
      </c>
      <c r="C19" s="643">
        <v>2028</v>
      </c>
      <c r="D19" s="306">
        <v>1505</v>
      </c>
    </row>
    <row r="20" spans="2:4" ht="12.75" customHeight="1" x14ac:dyDescent="0.25">
      <c r="B20" s="293" t="s">
        <v>173</v>
      </c>
      <c r="C20" s="152">
        <v>238</v>
      </c>
      <c r="D20" s="146">
        <v>170</v>
      </c>
    </row>
    <row r="21" spans="2:4" ht="12.75" customHeight="1" x14ac:dyDescent="0.25">
      <c r="B21" s="656" t="s">
        <v>231</v>
      </c>
      <c r="C21" s="643">
        <v>2266</v>
      </c>
      <c r="D21" s="306">
        <v>1675</v>
      </c>
    </row>
    <row r="22" spans="2:4" ht="12.75" customHeight="1" x14ac:dyDescent="0.25">
      <c r="B22" s="644" t="s">
        <v>19</v>
      </c>
      <c r="C22" s="652">
        <v>495</v>
      </c>
      <c r="D22" s="645">
        <v>551</v>
      </c>
    </row>
    <row r="23" spans="2:4" ht="12.75" customHeight="1" x14ac:dyDescent="0.25">
      <c r="B23" s="472" t="s">
        <v>18</v>
      </c>
      <c r="C23" s="661">
        <v>2761</v>
      </c>
      <c r="D23" s="655">
        <v>2226</v>
      </c>
    </row>
    <row r="24" spans="2:4" ht="12.75" customHeight="1" x14ac:dyDescent="0.25">
      <c r="B24" s="316"/>
      <c r="C24" s="145"/>
      <c r="D24" s="145"/>
    </row>
    <row r="25" spans="2:4" ht="12.75" customHeight="1" x14ac:dyDescent="0.25">
      <c r="B25" s="472" t="s">
        <v>232</v>
      </c>
      <c r="C25" s="114"/>
      <c r="D25" s="655"/>
    </row>
    <row r="26" spans="2:4" ht="12.75" customHeight="1" x14ac:dyDescent="0.25">
      <c r="B26" s="289" t="s">
        <v>233</v>
      </c>
      <c r="C26" s="662" t="s">
        <v>234</v>
      </c>
      <c r="D26" s="663" t="s">
        <v>235</v>
      </c>
    </row>
  </sheetData>
  <mergeCells count="1">
    <mergeCell ref="B1:D1"/>
  </mergeCells>
  <pageMargins left="0.7" right="0.7" top="0.75" bottom="0.75" header="0.3" footer="0.3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3.140625" customWidth="1"/>
    <col min="3" max="5" width="13.140625" customWidth="1"/>
    <col min="6" max="6" width="5.140625" customWidth="1"/>
  </cols>
  <sheetData>
    <row r="1" spans="1:5" ht="12.75" customHeight="1" x14ac:dyDescent="0.25">
      <c r="A1" t="s">
        <v>49</v>
      </c>
      <c r="B1" s="664" t="s">
        <v>236</v>
      </c>
      <c r="C1" s="665"/>
      <c r="D1" s="666"/>
      <c r="E1" s="665"/>
    </row>
    <row r="2" spans="1:5" ht="12.75" customHeight="1" x14ac:dyDescent="0.25">
      <c r="B2" s="667"/>
      <c r="C2" s="665" t="s">
        <v>237</v>
      </c>
      <c r="D2" s="665" t="s">
        <v>237</v>
      </c>
      <c r="E2" s="665" t="s">
        <v>237</v>
      </c>
    </row>
    <row r="3" spans="1:5" ht="12.75" customHeight="1" x14ac:dyDescent="0.25">
      <c r="B3" s="668"/>
      <c r="C3" s="665" t="s">
        <v>3</v>
      </c>
      <c r="D3" s="665" t="s">
        <v>32</v>
      </c>
      <c r="E3" s="665" t="s">
        <v>238</v>
      </c>
    </row>
    <row r="4" spans="1:5" ht="12.75" customHeight="1" x14ac:dyDescent="0.25">
      <c r="B4" s="667" t="s">
        <v>239</v>
      </c>
      <c r="C4" s="669" t="s">
        <v>5</v>
      </c>
      <c r="D4" s="670" t="s">
        <v>5</v>
      </c>
      <c r="E4" s="670" t="s">
        <v>5</v>
      </c>
    </row>
    <row r="5" spans="1:5" ht="12.75" customHeight="1" x14ac:dyDescent="0.25">
      <c r="B5" s="671" t="s">
        <v>240</v>
      </c>
      <c r="C5" s="672">
        <v>34544</v>
      </c>
      <c r="D5" s="673">
        <v>33341</v>
      </c>
      <c r="E5" s="673">
        <v>39695</v>
      </c>
    </row>
    <row r="6" spans="1:5" ht="12.75" customHeight="1" x14ac:dyDescent="0.25">
      <c r="B6" s="674" t="s">
        <v>241</v>
      </c>
      <c r="C6" s="675">
        <v>1417</v>
      </c>
      <c r="D6" s="666">
        <v>1227</v>
      </c>
      <c r="E6" s="666">
        <v>1210</v>
      </c>
    </row>
    <row r="7" spans="1:5" ht="12.75" customHeight="1" x14ac:dyDescent="0.25">
      <c r="B7" s="674" t="s">
        <v>121</v>
      </c>
      <c r="C7" s="675">
        <v>95356</v>
      </c>
      <c r="D7" s="666">
        <v>98048</v>
      </c>
      <c r="E7" s="666">
        <v>114717</v>
      </c>
    </row>
    <row r="8" spans="1:5" ht="12.75" customHeight="1" x14ac:dyDescent="0.25">
      <c r="B8" s="674" t="s">
        <v>242</v>
      </c>
      <c r="C8" s="675">
        <v>34413</v>
      </c>
      <c r="D8" s="666">
        <v>33335</v>
      </c>
      <c r="E8" s="666">
        <v>38300</v>
      </c>
    </row>
    <row r="9" spans="1:5" ht="12.75" customHeight="1" x14ac:dyDescent="0.25">
      <c r="B9" s="674" t="s">
        <v>243</v>
      </c>
      <c r="C9" s="675">
        <v>378930</v>
      </c>
      <c r="D9" s="666">
        <v>341312</v>
      </c>
      <c r="E9" s="666">
        <v>439909</v>
      </c>
    </row>
    <row r="10" spans="1:5" ht="12.75" customHeight="1" x14ac:dyDescent="0.25">
      <c r="B10" s="674" t="s">
        <v>244</v>
      </c>
      <c r="C10" s="675">
        <v>98901</v>
      </c>
      <c r="D10" s="666">
        <v>96210</v>
      </c>
      <c r="E10" s="666">
        <v>86066</v>
      </c>
    </row>
    <row r="11" spans="1:5" ht="12.75" customHeight="1" x14ac:dyDescent="0.25">
      <c r="B11" s="674" t="s">
        <v>245</v>
      </c>
      <c r="C11" s="675">
        <v>48233</v>
      </c>
      <c r="D11" s="666">
        <v>44548</v>
      </c>
      <c r="E11" s="666">
        <v>42111</v>
      </c>
    </row>
    <row r="12" spans="1:5" ht="12.75" customHeight="1" x14ac:dyDescent="0.25">
      <c r="B12" s="674" t="s">
        <v>246</v>
      </c>
      <c r="C12" s="675">
        <v>434497</v>
      </c>
      <c r="D12" s="666">
        <v>430719</v>
      </c>
      <c r="E12" s="666">
        <v>427767</v>
      </c>
    </row>
    <row r="13" spans="1:5" ht="12.75" customHeight="1" x14ac:dyDescent="0.25">
      <c r="B13" s="674" t="s">
        <v>124</v>
      </c>
      <c r="C13" s="675">
        <v>83928</v>
      </c>
      <c r="D13" s="666">
        <v>93138</v>
      </c>
      <c r="E13" s="666">
        <v>131753</v>
      </c>
    </row>
    <row r="14" spans="1:5" ht="12.75" customHeight="1" x14ac:dyDescent="0.25">
      <c r="B14" s="674" t="s">
        <v>247</v>
      </c>
      <c r="C14" s="675">
        <v>26310</v>
      </c>
      <c r="D14" s="666">
        <v>24841</v>
      </c>
      <c r="E14" s="666">
        <v>36378</v>
      </c>
    </row>
    <row r="15" spans="1:5" ht="12.75" customHeight="1" x14ac:dyDescent="0.25">
      <c r="B15" s="676" t="s">
        <v>139</v>
      </c>
      <c r="C15" s="677">
        <v>1236529</v>
      </c>
      <c r="D15" s="679">
        <v>1196719</v>
      </c>
      <c r="E15" s="679">
        <v>1357906</v>
      </c>
    </row>
    <row r="16" spans="1:5" ht="12.75" customHeight="1" x14ac:dyDescent="0.25">
      <c r="B16" s="680"/>
      <c r="C16" s="681"/>
      <c r="D16" s="681"/>
      <c r="E16" s="681"/>
    </row>
    <row r="17" spans="2:5" ht="12.75" customHeight="1" x14ac:dyDescent="0.25">
      <c r="B17" s="680" t="s">
        <v>248</v>
      </c>
      <c r="C17" s="681"/>
      <c r="D17" s="681"/>
      <c r="E17" s="681"/>
    </row>
    <row r="18" spans="2:5" ht="12.75" customHeight="1" x14ac:dyDescent="0.25">
      <c r="B18" s="671" t="s">
        <v>249</v>
      </c>
      <c r="C18" s="672">
        <v>55832</v>
      </c>
      <c r="D18" s="673">
        <v>55978</v>
      </c>
      <c r="E18" s="673">
        <v>58390</v>
      </c>
    </row>
    <row r="19" spans="2:5" ht="12.75" customHeight="1" x14ac:dyDescent="0.25">
      <c r="B19" s="674" t="s">
        <v>250</v>
      </c>
      <c r="C19" s="675">
        <v>1557</v>
      </c>
      <c r="D19" s="666">
        <v>1539</v>
      </c>
      <c r="E19" s="666">
        <v>1177</v>
      </c>
    </row>
    <row r="20" spans="2:5" ht="12.75" customHeight="1" x14ac:dyDescent="0.25">
      <c r="B20" s="674" t="s">
        <v>251</v>
      </c>
      <c r="C20" s="675">
        <v>443442</v>
      </c>
      <c r="D20" s="666">
        <v>438270</v>
      </c>
      <c r="E20" s="666">
        <v>427704</v>
      </c>
    </row>
    <row r="21" spans="2:5" ht="12.75" customHeight="1" x14ac:dyDescent="0.25">
      <c r="B21" s="674" t="s">
        <v>252</v>
      </c>
      <c r="C21" s="675">
        <v>85158</v>
      </c>
      <c r="D21" s="666">
        <v>85092</v>
      </c>
      <c r="E21" s="666">
        <v>124479</v>
      </c>
    </row>
    <row r="22" spans="2:5" ht="12.75" customHeight="1" x14ac:dyDescent="0.25">
      <c r="B22" s="674" t="s">
        <v>253</v>
      </c>
      <c r="C22" s="675">
        <v>43887</v>
      </c>
      <c r="D22" s="666">
        <v>41818</v>
      </c>
      <c r="E22" s="666">
        <v>45124</v>
      </c>
    </row>
    <row r="23" spans="2:5" ht="12.75" customHeight="1" x14ac:dyDescent="0.25">
      <c r="B23" s="674" t="s">
        <v>254</v>
      </c>
      <c r="C23" s="675">
        <v>46756</v>
      </c>
      <c r="D23" s="666">
        <v>51284</v>
      </c>
      <c r="E23" s="666">
        <v>56972</v>
      </c>
    </row>
    <row r="24" spans="2:5" ht="12.75" customHeight="1" x14ac:dyDescent="0.25">
      <c r="B24" s="674" t="s">
        <v>255</v>
      </c>
      <c r="C24" s="675">
        <v>379126</v>
      </c>
      <c r="D24" s="666">
        <v>342964</v>
      </c>
      <c r="E24" s="666">
        <v>439320</v>
      </c>
    </row>
    <row r="25" spans="2:5" ht="12.75" customHeight="1" x14ac:dyDescent="0.25">
      <c r="B25" s="674" t="s">
        <v>256</v>
      </c>
      <c r="C25" s="675">
        <v>72125</v>
      </c>
      <c r="D25" s="666">
        <v>75525</v>
      </c>
      <c r="E25" s="666">
        <v>86099</v>
      </c>
    </row>
    <row r="26" spans="2:5" ht="12.75" customHeight="1" x14ac:dyDescent="0.25">
      <c r="B26" s="674" t="s">
        <v>257</v>
      </c>
      <c r="C26" s="675">
        <v>20644</v>
      </c>
      <c r="D26" s="666">
        <v>19664</v>
      </c>
      <c r="E26" s="666">
        <v>21153</v>
      </c>
    </row>
    <row r="27" spans="2:5" ht="12.75" customHeight="1" x14ac:dyDescent="0.25">
      <c r="B27" s="674" t="s">
        <v>258</v>
      </c>
      <c r="C27" s="675">
        <v>19927</v>
      </c>
      <c r="D27" s="666">
        <v>19010</v>
      </c>
      <c r="E27" s="666">
        <v>31530</v>
      </c>
    </row>
    <row r="28" spans="2:5" ht="12.75" customHeight="1" x14ac:dyDescent="0.25">
      <c r="B28" s="676" t="s">
        <v>259</v>
      </c>
      <c r="C28" s="677">
        <v>1168454</v>
      </c>
      <c r="D28" s="679">
        <v>1131144</v>
      </c>
      <c r="E28" s="679">
        <v>1291948</v>
      </c>
    </row>
    <row r="29" spans="2:5" ht="12.75" customHeight="1" x14ac:dyDescent="0.25">
      <c r="B29" s="682"/>
      <c r="C29" s="681"/>
      <c r="D29" s="683"/>
      <c r="E29" s="683"/>
    </row>
    <row r="30" spans="2:5" ht="12.75" customHeight="1" x14ac:dyDescent="0.25">
      <c r="B30" s="684" t="s">
        <v>260</v>
      </c>
      <c r="C30" s="685"/>
      <c r="D30" s="686"/>
      <c r="E30" s="686"/>
    </row>
    <row r="31" spans="2:5" ht="12.75" customHeight="1" x14ac:dyDescent="0.25">
      <c r="B31" s="671" t="s">
        <v>261</v>
      </c>
      <c r="C31" s="672">
        <v>21551</v>
      </c>
      <c r="D31" s="673">
        <v>21523</v>
      </c>
      <c r="E31" s="673">
        <v>20809</v>
      </c>
    </row>
    <row r="32" spans="2:5" ht="12.75" customHeight="1" x14ac:dyDescent="0.25">
      <c r="B32" s="674" t="s">
        <v>262</v>
      </c>
      <c r="C32" s="675">
        <v>2070</v>
      </c>
      <c r="D32" s="666">
        <v>1334</v>
      </c>
      <c r="E32" s="666">
        <v>2724</v>
      </c>
    </row>
    <row r="33" spans="2:5" ht="12.75" customHeight="1" x14ac:dyDescent="0.25">
      <c r="B33" s="674" t="s">
        <v>263</v>
      </c>
      <c r="C33" s="675">
        <v>33010</v>
      </c>
      <c r="D33" s="666">
        <v>32099</v>
      </c>
      <c r="E33" s="666">
        <v>31712</v>
      </c>
    </row>
    <row r="34" spans="2:5" ht="12.75" customHeight="1" x14ac:dyDescent="0.25">
      <c r="B34" s="676" t="s">
        <v>264</v>
      </c>
      <c r="C34" s="677">
        <v>56631</v>
      </c>
      <c r="D34" s="679">
        <v>54956</v>
      </c>
      <c r="E34" s="679">
        <v>55245</v>
      </c>
    </row>
    <row r="35" spans="2:5" ht="12.75" customHeight="1" x14ac:dyDescent="0.25">
      <c r="B35" s="674" t="s">
        <v>265</v>
      </c>
      <c r="C35" s="675">
        <v>5314</v>
      </c>
      <c r="D35" s="666">
        <v>4325</v>
      </c>
      <c r="E35" s="666">
        <v>4322</v>
      </c>
    </row>
    <row r="36" spans="2:5" ht="12.75" customHeight="1" x14ac:dyDescent="0.25">
      <c r="B36" s="676" t="s">
        <v>266</v>
      </c>
      <c r="C36" s="677">
        <v>61945</v>
      </c>
      <c r="D36" s="679">
        <v>59281</v>
      </c>
      <c r="E36" s="679">
        <v>59567</v>
      </c>
    </row>
    <row r="37" spans="2:5" ht="12.75" customHeight="1" x14ac:dyDescent="0.25">
      <c r="B37" s="687" t="s">
        <v>19</v>
      </c>
      <c r="C37" s="688">
        <v>6130</v>
      </c>
      <c r="D37" s="689">
        <v>6294</v>
      </c>
      <c r="E37" s="689">
        <v>6391</v>
      </c>
    </row>
    <row r="38" spans="2:5" ht="12.75" customHeight="1" x14ac:dyDescent="0.25">
      <c r="B38" s="676" t="s">
        <v>267</v>
      </c>
      <c r="C38" s="677">
        <v>68075</v>
      </c>
      <c r="D38" s="679">
        <v>65575</v>
      </c>
      <c r="E38" s="679">
        <v>65958</v>
      </c>
    </row>
    <row r="39" spans="2:5" ht="12.75" customHeight="1" x14ac:dyDescent="0.25">
      <c r="B39" s="690"/>
      <c r="C39" s="691"/>
      <c r="D39" s="692"/>
      <c r="E39" s="692"/>
    </row>
    <row r="40" spans="2:5" ht="12.75" customHeight="1" x14ac:dyDescent="0.25">
      <c r="B40" s="693" t="s">
        <v>268</v>
      </c>
      <c r="C40" s="694">
        <v>1236529</v>
      </c>
      <c r="D40" s="678">
        <v>1196719</v>
      </c>
      <c r="E40" s="678">
        <v>1357906</v>
      </c>
    </row>
  </sheetData>
  <pageMargins left="0.7" right="0.7" top="0.75" bottom="0.75" header="0.3" footer="0.3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6.85546875" customWidth="1"/>
    <col min="3" max="9" width="12.85546875" customWidth="1"/>
    <col min="10" max="10" width="6.140625" customWidth="1"/>
  </cols>
  <sheetData>
    <row r="1" spans="2:9" ht="12.75" customHeight="1" x14ac:dyDescent="0.25">
      <c r="B1" s="811" t="s">
        <v>269</v>
      </c>
      <c r="C1" s="811"/>
      <c r="D1" s="811"/>
      <c r="E1" s="811"/>
      <c r="F1" s="811"/>
      <c r="G1" s="811"/>
      <c r="H1" s="811"/>
      <c r="I1" s="811"/>
    </row>
    <row r="2" spans="2:9" ht="12.75" customHeight="1" x14ac:dyDescent="0.25">
      <c r="B2" s="695"/>
      <c r="C2" s="695"/>
      <c r="D2" s="695"/>
      <c r="E2" s="695"/>
      <c r="F2" s="695"/>
      <c r="G2" s="695"/>
      <c r="H2" s="695"/>
      <c r="I2" s="695"/>
    </row>
    <row r="3" spans="2:9" ht="38.25" customHeight="1" x14ac:dyDescent="0.25">
      <c r="B3" s="696" t="s">
        <v>216</v>
      </c>
      <c r="C3" s="697" t="s">
        <v>261</v>
      </c>
      <c r="D3" s="697" t="s">
        <v>270</v>
      </c>
      <c r="E3" s="697" t="s">
        <v>262</v>
      </c>
      <c r="F3" s="697" t="s">
        <v>263</v>
      </c>
      <c r="G3" s="697" t="s">
        <v>271</v>
      </c>
      <c r="H3" s="697" t="s">
        <v>19</v>
      </c>
      <c r="I3" s="697" t="s">
        <v>272</v>
      </c>
    </row>
    <row r="4" spans="2:9" ht="12.75" customHeight="1" x14ac:dyDescent="0.25">
      <c r="B4" s="698"/>
      <c r="C4" s="698" t="s">
        <v>5</v>
      </c>
      <c r="D4" s="698" t="s">
        <v>5</v>
      </c>
      <c r="E4" s="698" t="s">
        <v>5</v>
      </c>
      <c r="F4" s="698" t="s">
        <v>5</v>
      </c>
      <c r="G4" s="698" t="s">
        <v>5</v>
      </c>
      <c r="H4" s="698" t="s">
        <v>5</v>
      </c>
      <c r="I4" s="698" t="s">
        <v>5</v>
      </c>
    </row>
    <row r="5" spans="2:9" ht="12.75" customHeight="1" x14ac:dyDescent="0.25">
      <c r="B5" s="699" t="s">
        <v>273</v>
      </c>
      <c r="C5" s="700">
        <v>20809</v>
      </c>
      <c r="D5" s="700">
        <v>4322</v>
      </c>
      <c r="E5" s="700">
        <v>2724</v>
      </c>
      <c r="F5" s="700">
        <v>31712</v>
      </c>
      <c r="G5" s="701">
        <v>59567</v>
      </c>
      <c r="H5" s="700">
        <v>6391</v>
      </c>
      <c r="I5" s="701">
        <v>65958</v>
      </c>
    </row>
    <row r="6" spans="2:9" ht="12.75" customHeight="1" x14ac:dyDescent="0.25">
      <c r="B6" s="702" t="s">
        <v>18</v>
      </c>
      <c r="C6" s="703">
        <v>0</v>
      </c>
      <c r="D6" s="703">
        <v>238</v>
      </c>
      <c r="E6" s="703">
        <v>0</v>
      </c>
      <c r="F6" s="703">
        <v>2028</v>
      </c>
      <c r="G6" s="704">
        <v>2266</v>
      </c>
      <c r="H6" s="703">
        <v>495</v>
      </c>
      <c r="I6" s="704">
        <v>2761</v>
      </c>
    </row>
    <row r="7" spans="2:9" ht="12.75" customHeight="1" x14ac:dyDescent="0.25">
      <c r="B7" s="702" t="s">
        <v>274</v>
      </c>
      <c r="C7" s="703">
        <v>0</v>
      </c>
      <c r="D7" s="703">
        <v>0</v>
      </c>
      <c r="E7" s="703">
        <v>-679</v>
      </c>
      <c r="F7" s="703">
        <v>450</v>
      </c>
      <c r="G7" s="704">
        <v>-229</v>
      </c>
      <c r="H7" s="703">
        <v>-319</v>
      </c>
      <c r="I7" s="704">
        <v>-548</v>
      </c>
    </row>
    <row r="8" spans="2:9" ht="12.75" customHeight="1" x14ac:dyDescent="0.25">
      <c r="B8" s="702" t="s">
        <v>275</v>
      </c>
      <c r="C8" s="703">
        <v>742</v>
      </c>
      <c r="D8" s="703">
        <v>0</v>
      </c>
      <c r="E8" s="703">
        <v>0</v>
      </c>
      <c r="F8" s="703">
        <v>455</v>
      </c>
      <c r="G8" s="704">
        <v>1197</v>
      </c>
      <c r="H8" s="703">
        <v>0</v>
      </c>
      <c r="I8" s="704">
        <v>1197</v>
      </c>
    </row>
    <row r="9" spans="2:9" ht="12.75" customHeight="1" x14ac:dyDescent="0.25">
      <c r="B9" s="702" t="s">
        <v>276</v>
      </c>
      <c r="C9" s="703">
        <v>0</v>
      </c>
      <c r="D9" s="703">
        <v>995</v>
      </c>
      <c r="E9" s="703">
        <v>0</v>
      </c>
      <c r="F9" s="703">
        <v>0</v>
      </c>
      <c r="G9" s="704">
        <v>995</v>
      </c>
      <c r="H9" s="703">
        <v>0</v>
      </c>
      <c r="I9" s="704">
        <v>995</v>
      </c>
    </row>
    <row r="10" spans="2:9" ht="12.75" customHeight="1" x14ac:dyDescent="0.25">
      <c r="B10" s="702" t="s">
        <v>277</v>
      </c>
      <c r="C10" s="703">
        <v>0</v>
      </c>
      <c r="D10" s="703">
        <v>0</v>
      </c>
      <c r="E10" s="703">
        <v>0</v>
      </c>
      <c r="F10" s="703">
        <v>-913</v>
      </c>
      <c r="G10" s="704">
        <v>-913</v>
      </c>
      <c r="H10" s="703">
        <v>-445</v>
      </c>
      <c r="I10" s="704">
        <v>-1358</v>
      </c>
    </row>
    <row r="11" spans="2:9" ht="12.75" customHeight="1" x14ac:dyDescent="0.25">
      <c r="B11" s="702" t="s">
        <v>278</v>
      </c>
      <c r="C11" s="703">
        <v>0</v>
      </c>
      <c r="D11" s="703">
        <v>-238</v>
      </c>
      <c r="E11" s="703">
        <v>0</v>
      </c>
      <c r="F11" s="703">
        <v>48</v>
      </c>
      <c r="G11" s="704">
        <v>-190</v>
      </c>
      <c r="H11" s="703">
        <v>0</v>
      </c>
      <c r="I11" s="704">
        <v>-190</v>
      </c>
    </row>
    <row r="12" spans="2:9" ht="12.75" customHeight="1" x14ac:dyDescent="0.25">
      <c r="B12" s="702" t="s">
        <v>279</v>
      </c>
      <c r="C12" s="703">
        <v>0</v>
      </c>
      <c r="D12" s="703">
        <v>0</v>
      </c>
      <c r="E12" s="703">
        <v>25</v>
      </c>
      <c r="F12" s="703">
        <v>-736</v>
      </c>
      <c r="G12" s="704">
        <v>-711</v>
      </c>
      <c r="H12" s="703">
        <v>0</v>
      </c>
      <c r="I12" s="704">
        <v>-711</v>
      </c>
    </row>
    <row r="13" spans="2:9" ht="12.75" customHeight="1" x14ac:dyDescent="0.25">
      <c r="B13" s="705" t="s">
        <v>280</v>
      </c>
      <c r="C13" s="706">
        <v>0</v>
      </c>
      <c r="D13" s="703">
        <v>-3</v>
      </c>
      <c r="E13" s="703">
        <v>0</v>
      </c>
      <c r="F13" s="703">
        <v>-34</v>
      </c>
      <c r="G13" s="707">
        <v>-37</v>
      </c>
      <c r="H13" s="703">
        <v>8</v>
      </c>
      <c r="I13" s="707">
        <v>-29</v>
      </c>
    </row>
    <row r="14" spans="2:9" ht="12.75" customHeight="1" x14ac:dyDescent="0.25">
      <c r="B14" s="699" t="s">
        <v>281</v>
      </c>
      <c r="C14" s="700">
        <v>21551</v>
      </c>
      <c r="D14" s="700">
        <v>5314</v>
      </c>
      <c r="E14" s="700">
        <v>2070</v>
      </c>
      <c r="F14" s="700">
        <v>33010</v>
      </c>
      <c r="G14" s="708">
        <v>61945</v>
      </c>
      <c r="H14" s="700">
        <v>6130</v>
      </c>
      <c r="I14" s="708">
        <v>68075</v>
      </c>
    </row>
    <row r="15" spans="2:9" ht="12.75" customHeight="1" x14ac:dyDescent="0.25">
      <c r="B15" s="709"/>
      <c r="C15" s="710"/>
      <c r="D15" s="710"/>
      <c r="E15" s="710"/>
      <c r="F15" s="710"/>
      <c r="G15" s="710"/>
      <c r="H15" s="710"/>
      <c r="I15" s="710"/>
    </row>
    <row r="16" spans="2:9" ht="12.75" customHeight="1" x14ac:dyDescent="0.25">
      <c r="B16" s="709"/>
      <c r="C16" s="710"/>
      <c r="D16" s="710"/>
      <c r="E16" s="710"/>
      <c r="F16" s="710"/>
      <c r="G16" s="710"/>
      <c r="H16" s="710"/>
      <c r="I16" s="710"/>
    </row>
    <row r="17" spans="2:9" ht="39" customHeight="1" x14ac:dyDescent="0.25">
      <c r="B17" s="696" t="s">
        <v>282</v>
      </c>
      <c r="C17" s="697" t="s">
        <v>261</v>
      </c>
      <c r="D17" s="697" t="s">
        <v>270</v>
      </c>
      <c r="E17" s="697" t="s">
        <v>262</v>
      </c>
      <c r="F17" s="697" t="s">
        <v>263</v>
      </c>
      <c r="G17" s="697" t="s">
        <v>271</v>
      </c>
      <c r="H17" s="697" t="s">
        <v>19</v>
      </c>
      <c r="I17" s="697" t="s">
        <v>272</v>
      </c>
    </row>
    <row r="18" spans="2:9" ht="12.75" customHeight="1" x14ac:dyDescent="0.25">
      <c r="B18" s="698"/>
      <c r="C18" s="698" t="s">
        <v>5</v>
      </c>
      <c r="D18" s="698" t="s">
        <v>5</v>
      </c>
      <c r="E18" s="698" t="s">
        <v>5</v>
      </c>
      <c r="F18" s="698" t="s">
        <v>5</v>
      </c>
      <c r="G18" s="698" t="s">
        <v>5</v>
      </c>
      <c r="H18" s="698" t="s">
        <v>5</v>
      </c>
      <c r="I18" s="698" t="s">
        <v>5</v>
      </c>
    </row>
    <row r="19" spans="2:9" ht="12.75" customHeight="1" x14ac:dyDescent="0.25">
      <c r="B19" s="699" t="s">
        <v>283</v>
      </c>
      <c r="C19" s="700">
        <v>21523</v>
      </c>
      <c r="D19" s="700">
        <v>4325</v>
      </c>
      <c r="E19" s="700">
        <v>1334</v>
      </c>
      <c r="F19" s="700">
        <v>32099</v>
      </c>
      <c r="G19" s="701">
        <v>59281</v>
      </c>
      <c r="H19" s="700">
        <v>6294</v>
      </c>
      <c r="I19" s="701">
        <v>65575</v>
      </c>
    </row>
    <row r="20" spans="2:9" ht="12.75" customHeight="1" x14ac:dyDescent="0.25">
      <c r="B20" s="702" t="s">
        <v>18</v>
      </c>
      <c r="C20" s="703">
        <v>0</v>
      </c>
      <c r="D20" s="703">
        <v>79</v>
      </c>
      <c r="E20" s="703">
        <v>0</v>
      </c>
      <c r="F20" s="703">
        <v>417</v>
      </c>
      <c r="G20" s="704">
        <v>496</v>
      </c>
      <c r="H20" s="703">
        <v>157</v>
      </c>
      <c r="I20" s="704">
        <v>653</v>
      </c>
    </row>
    <row r="21" spans="2:9" ht="12.75" customHeight="1" x14ac:dyDescent="0.25">
      <c r="B21" s="702" t="s">
        <v>274</v>
      </c>
      <c r="C21" s="703">
        <v>0</v>
      </c>
      <c r="D21" s="703">
        <v>0</v>
      </c>
      <c r="E21" s="703">
        <v>713</v>
      </c>
      <c r="F21" s="703">
        <v>503</v>
      </c>
      <c r="G21" s="704">
        <v>1216</v>
      </c>
      <c r="H21" s="703">
        <v>-182</v>
      </c>
      <c r="I21" s="704">
        <v>1034</v>
      </c>
    </row>
    <row r="22" spans="2:9" ht="12.75" customHeight="1" x14ac:dyDescent="0.25">
      <c r="B22" s="702" t="s">
        <v>275</v>
      </c>
      <c r="C22" s="703">
        <v>28</v>
      </c>
      <c r="D22" s="703">
        <v>0</v>
      </c>
      <c r="E22" s="703">
        <v>0</v>
      </c>
      <c r="F22" s="703">
        <v>152</v>
      </c>
      <c r="G22" s="704">
        <v>180</v>
      </c>
      <c r="H22" s="703">
        <v>0</v>
      </c>
      <c r="I22" s="704">
        <v>180</v>
      </c>
    </row>
    <row r="23" spans="2:9" ht="12.75" customHeight="1" x14ac:dyDescent="0.25">
      <c r="B23" s="702" t="s">
        <v>276</v>
      </c>
      <c r="C23" s="703">
        <v>0</v>
      </c>
      <c r="D23" s="703">
        <v>995</v>
      </c>
      <c r="E23" s="703">
        <v>0</v>
      </c>
      <c r="F23" s="703">
        <v>0</v>
      </c>
      <c r="G23" s="704">
        <v>995</v>
      </c>
      <c r="H23" s="703">
        <v>0</v>
      </c>
      <c r="I23" s="704">
        <v>995</v>
      </c>
    </row>
    <row r="24" spans="2:9" ht="12.75" customHeight="1" x14ac:dyDescent="0.25">
      <c r="B24" s="702" t="s">
        <v>277</v>
      </c>
      <c r="C24" s="703">
        <v>0</v>
      </c>
      <c r="D24" s="703">
        <v>0</v>
      </c>
      <c r="E24" s="703">
        <v>0</v>
      </c>
      <c r="F24" s="703">
        <v>-167</v>
      </c>
      <c r="G24" s="704">
        <v>-167</v>
      </c>
      <c r="H24" s="703">
        <v>-144</v>
      </c>
      <c r="I24" s="704">
        <v>-311</v>
      </c>
    </row>
    <row r="25" spans="2:9" ht="12.75" customHeight="1" x14ac:dyDescent="0.25">
      <c r="B25" s="702" t="s">
        <v>278</v>
      </c>
      <c r="C25" s="703">
        <v>0</v>
      </c>
      <c r="D25" s="703">
        <v>-79</v>
      </c>
      <c r="E25" s="703">
        <v>0</v>
      </c>
      <c r="F25" s="703">
        <v>16</v>
      </c>
      <c r="G25" s="704">
        <v>-63</v>
      </c>
      <c r="H25" s="703">
        <v>0</v>
      </c>
      <c r="I25" s="704">
        <v>-63</v>
      </c>
    </row>
    <row r="26" spans="2:9" ht="12.75" customHeight="1" x14ac:dyDescent="0.25">
      <c r="B26" s="702" t="s">
        <v>279</v>
      </c>
      <c r="C26" s="703">
        <v>0</v>
      </c>
      <c r="D26" s="703">
        <v>0</v>
      </c>
      <c r="E26" s="703">
        <v>23</v>
      </c>
      <c r="F26" s="703">
        <v>-30</v>
      </c>
      <c r="G26" s="704">
        <v>-7</v>
      </c>
      <c r="H26" s="703">
        <v>0</v>
      </c>
      <c r="I26" s="704">
        <v>-7</v>
      </c>
    </row>
    <row r="27" spans="2:9" ht="12.75" customHeight="1" x14ac:dyDescent="0.25">
      <c r="B27" s="705" t="s">
        <v>280</v>
      </c>
      <c r="C27" s="706">
        <v>0</v>
      </c>
      <c r="D27" s="703">
        <v>-6</v>
      </c>
      <c r="E27" s="703">
        <v>0</v>
      </c>
      <c r="F27" s="703">
        <v>20</v>
      </c>
      <c r="G27" s="707">
        <v>14</v>
      </c>
      <c r="H27" s="703">
        <v>5</v>
      </c>
      <c r="I27" s="707">
        <v>19</v>
      </c>
    </row>
    <row r="28" spans="2:9" ht="12.75" customHeight="1" x14ac:dyDescent="0.25">
      <c r="B28" s="699" t="s">
        <v>281</v>
      </c>
      <c r="C28" s="700">
        <v>21551</v>
      </c>
      <c r="D28" s="700">
        <v>5314</v>
      </c>
      <c r="E28" s="700">
        <v>2070</v>
      </c>
      <c r="F28" s="700">
        <v>33010</v>
      </c>
      <c r="G28" s="708">
        <v>61945</v>
      </c>
      <c r="H28" s="700">
        <v>6130</v>
      </c>
      <c r="I28" s="708">
        <v>68075</v>
      </c>
    </row>
  </sheetData>
  <mergeCells count="1">
    <mergeCell ref="B1:I1"/>
  </mergeCells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63.140625" customWidth="1"/>
    <col min="3" max="5" width="13.140625" customWidth="1"/>
    <col min="6" max="6" width="4.7109375" customWidth="1"/>
  </cols>
  <sheetData>
    <row r="1" spans="2:5" ht="12.75" customHeight="1" x14ac:dyDescent="0.25">
      <c r="B1" s="812" t="s">
        <v>284</v>
      </c>
      <c r="C1" s="711" t="s">
        <v>285</v>
      </c>
      <c r="D1" s="711" t="s">
        <v>285</v>
      </c>
      <c r="E1" s="711" t="s">
        <v>285</v>
      </c>
    </row>
    <row r="2" spans="2:5" ht="12.75" customHeight="1" x14ac:dyDescent="0.25">
      <c r="B2" s="813"/>
      <c r="C2" s="712" t="s">
        <v>3</v>
      </c>
      <c r="D2" s="712" t="s">
        <v>32</v>
      </c>
      <c r="E2" s="712" t="s">
        <v>238</v>
      </c>
    </row>
    <row r="3" spans="2:5" ht="12.75" customHeight="1" x14ac:dyDescent="0.25">
      <c r="B3" s="713" t="s">
        <v>286</v>
      </c>
      <c r="C3" s="786">
        <v>0.11105116917331601</v>
      </c>
      <c r="D3" s="714">
        <v>0.111</v>
      </c>
      <c r="E3" s="714">
        <v>0.10299999999999999</v>
      </c>
    </row>
    <row r="4" spans="2:5" ht="12.75" customHeight="1" x14ac:dyDescent="0.25">
      <c r="B4" s="715" t="s">
        <v>287</v>
      </c>
      <c r="C4" s="716">
        <v>0.11105116917331601</v>
      </c>
      <c r="D4" s="717">
        <v>0.111</v>
      </c>
      <c r="E4" s="717">
        <v>0.10199999999999999</v>
      </c>
    </row>
    <row r="5" spans="2:5" ht="12.75" customHeight="1" x14ac:dyDescent="0.25">
      <c r="B5" s="715" t="s">
        <v>288</v>
      </c>
      <c r="C5" s="716">
        <v>0.142164514209798</v>
      </c>
      <c r="D5" s="717">
        <v>0.14000000000000001</v>
      </c>
      <c r="E5" s="717">
        <v>0.13</v>
      </c>
    </row>
    <row r="6" spans="2:5" ht="12.75" customHeight="1" x14ac:dyDescent="0.25">
      <c r="B6" s="715" t="s">
        <v>289</v>
      </c>
      <c r="C6" s="716">
        <v>0.176661573026693</v>
      </c>
      <c r="D6" s="717">
        <v>0.17399999999999999</v>
      </c>
      <c r="E6" s="717">
        <v>0.16500000000000001</v>
      </c>
    </row>
    <row r="7" spans="2:5" ht="12.75" customHeight="1" x14ac:dyDescent="0.25">
      <c r="B7" s="715" t="s">
        <v>290</v>
      </c>
      <c r="C7" s="718" t="s">
        <v>49</v>
      </c>
      <c r="D7" s="718" t="s">
        <v>49</v>
      </c>
      <c r="E7" s="718" t="s">
        <v>49</v>
      </c>
    </row>
    <row r="8" spans="2:5" ht="12.75" customHeight="1" x14ac:dyDescent="0.25">
      <c r="B8" s="719" t="s">
        <v>291</v>
      </c>
      <c r="C8" s="720" t="s">
        <v>5</v>
      </c>
      <c r="D8" s="720" t="s">
        <v>5</v>
      </c>
      <c r="E8" s="720" t="s">
        <v>5</v>
      </c>
    </row>
    <row r="9" spans="2:5" ht="12.75" customHeight="1" x14ac:dyDescent="0.25">
      <c r="B9" s="721" t="s">
        <v>292</v>
      </c>
      <c r="C9" s="722">
        <v>61945</v>
      </c>
      <c r="D9" s="723">
        <v>59281</v>
      </c>
      <c r="E9" s="723">
        <v>59567</v>
      </c>
    </row>
    <row r="10" spans="2:5" ht="12.75" customHeight="1" x14ac:dyDescent="0.25">
      <c r="B10" s="715" t="s">
        <v>293</v>
      </c>
      <c r="C10" s="724">
        <v>-5314</v>
      </c>
      <c r="D10" s="725">
        <v>-4325</v>
      </c>
      <c r="E10" s="725">
        <v>-4322</v>
      </c>
    </row>
    <row r="11" spans="2:5" ht="12.75" customHeight="1" x14ac:dyDescent="0.25">
      <c r="B11" s="715" t="s">
        <v>294</v>
      </c>
      <c r="C11" s="724">
        <v>-545</v>
      </c>
      <c r="D11" s="725">
        <v>-731</v>
      </c>
      <c r="E11" s="725">
        <v>-615</v>
      </c>
    </row>
    <row r="12" spans="2:5" ht="12.75" customHeight="1" x14ac:dyDescent="0.25">
      <c r="B12" s="726"/>
      <c r="C12" s="724"/>
      <c r="D12" s="725"/>
      <c r="E12" s="725"/>
    </row>
    <row r="13" spans="2:5" ht="12.75" customHeight="1" x14ac:dyDescent="0.25">
      <c r="B13" s="726" t="s">
        <v>295</v>
      </c>
      <c r="C13" s="724">
        <v>1139</v>
      </c>
      <c r="D13" s="725">
        <v>1200</v>
      </c>
      <c r="E13" s="725">
        <v>1227</v>
      </c>
    </row>
    <row r="14" spans="2:5" ht="12.75" customHeight="1" x14ac:dyDescent="0.25">
      <c r="B14" s="726"/>
      <c r="C14" s="724"/>
      <c r="D14" s="725"/>
      <c r="E14" s="725"/>
    </row>
    <row r="15" spans="2:5" ht="12.75" customHeight="1" x14ac:dyDescent="0.25">
      <c r="B15" s="726" t="s">
        <v>296</v>
      </c>
      <c r="C15" s="724"/>
      <c r="D15" s="725"/>
      <c r="E15" s="725"/>
    </row>
    <row r="16" spans="2:5" ht="12.75" customHeight="1" x14ac:dyDescent="0.25">
      <c r="B16" s="715" t="s">
        <v>297</v>
      </c>
      <c r="C16" s="724">
        <v>-2018</v>
      </c>
      <c r="D16" s="725">
        <v>-1506</v>
      </c>
      <c r="E16" s="725">
        <v>-2199</v>
      </c>
    </row>
    <row r="17" spans="2:5" ht="12.75" customHeight="1" x14ac:dyDescent="0.25">
      <c r="B17" s="715" t="s">
        <v>298</v>
      </c>
      <c r="C17" s="724">
        <v>-8177</v>
      </c>
      <c r="D17" s="725">
        <v>-8145</v>
      </c>
      <c r="E17" s="725">
        <v>-8127</v>
      </c>
    </row>
    <row r="18" spans="2:5" ht="12.75" customHeight="1" x14ac:dyDescent="0.25">
      <c r="B18" s="715" t="s">
        <v>299</v>
      </c>
      <c r="C18" s="724">
        <v>-1012</v>
      </c>
      <c r="D18" s="725">
        <v>-1132</v>
      </c>
      <c r="E18" s="725">
        <v>-1080</v>
      </c>
    </row>
    <row r="19" spans="2:5" ht="12.75" customHeight="1" x14ac:dyDescent="0.25">
      <c r="B19" s="715" t="s">
        <v>300</v>
      </c>
      <c r="C19" s="724">
        <v>-1807</v>
      </c>
      <c r="D19" s="725">
        <v>-1185</v>
      </c>
      <c r="E19" s="725">
        <v>-1814</v>
      </c>
    </row>
    <row r="20" spans="2:5" ht="12.75" customHeight="1" x14ac:dyDescent="0.25">
      <c r="B20" s="715" t="s">
        <v>301</v>
      </c>
      <c r="C20" s="724">
        <v>-1568</v>
      </c>
      <c r="D20" s="725">
        <v>-1536</v>
      </c>
      <c r="E20" s="725">
        <v>-1772</v>
      </c>
    </row>
    <row r="21" spans="2:5" ht="12.75" customHeight="1" x14ac:dyDescent="0.25">
      <c r="B21" s="715" t="s">
        <v>302</v>
      </c>
      <c r="C21" s="724">
        <v>-53</v>
      </c>
      <c r="D21" s="725">
        <v>127</v>
      </c>
      <c r="E21" s="725">
        <v>658</v>
      </c>
    </row>
    <row r="22" spans="2:5" ht="12.75" customHeight="1" x14ac:dyDescent="0.25">
      <c r="B22" s="715" t="s">
        <v>303</v>
      </c>
      <c r="C22" s="724">
        <v>-57</v>
      </c>
      <c r="D22" s="725">
        <v>-57</v>
      </c>
      <c r="E22" s="725">
        <v>-25</v>
      </c>
    </row>
    <row r="23" spans="2:5" ht="12.75" customHeight="1" x14ac:dyDescent="0.25">
      <c r="B23" s="715" t="s">
        <v>304</v>
      </c>
      <c r="C23" s="724">
        <v>-128</v>
      </c>
      <c r="D23" s="725">
        <v>1</v>
      </c>
      <c r="E23" s="725">
        <v>-45</v>
      </c>
    </row>
    <row r="24" spans="2:5" ht="12.75" customHeight="1" x14ac:dyDescent="0.25">
      <c r="B24" s="721" t="s">
        <v>305</v>
      </c>
      <c r="C24" s="727">
        <v>42405</v>
      </c>
      <c r="D24" s="723">
        <v>41992</v>
      </c>
      <c r="E24" s="723">
        <v>41453</v>
      </c>
    </row>
    <row r="25" spans="2:5" ht="12.75" customHeight="1" x14ac:dyDescent="0.25">
      <c r="B25" s="728" t="s">
        <v>306</v>
      </c>
      <c r="C25" s="724">
        <v>0</v>
      </c>
      <c r="D25" s="729">
        <v>0</v>
      </c>
      <c r="E25" s="729">
        <v>-583</v>
      </c>
    </row>
    <row r="26" spans="2:5" ht="12.75" customHeight="1" x14ac:dyDescent="0.25">
      <c r="B26" s="721" t="s">
        <v>307</v>
      </c>
      <c r="C26" s="727">
        <v>42405</v>
      </c>
      <c r="D26" s="723">
        <v>41992</v>
      </c>
      <c r="E26" s="723">
        <v>40870</v>
      </c>
    </row>
    <row r="27" spans="2:5" ht="12.75" customHeight="1" x14ac:dyDescent="0.25">
      <c r="B27" s="730" t="s">
        <v>290</v>
      </c>
      <c r="C27" s="731"/>
      <c r="D27" s="731" t="s">
        <v>49</v>
      </c>
      <c r="E27" s="731" t="s">
        <v>49</v>
      </c>
    </row>
    <row r="28" spans="2:5" ht="12.75" customHeight="1" x14ac:dyDescent="0.25">
      <c r="B28" s="730" t="s">
        <v>308</v>
      </c>
      <c r="C28" s="731"/>
      <c r="D28" s="731" t="s">
        <v>49</v>
      </c>
      <c r="E28" s="731" t="s">
        <v>49</v>
      </c>
    </row>
    <row r="29" spans="2:5" ht="12.75" customHeight="1" x14ac:dyDescent="0.25">
      <c r="B29" s="732" t="s">
        <v>309</v>
      </c>
      <c r="C29" s="724">
        <v>5313.6996595299997</v>
      </c>
      <c r="D29" s="725">
        <v>4325</v>
      </c>
      <c r="E29" s="725">
        <v>4322</v>
      </c>
    </row>
    <row r="30" spans="2:5" ht="12.75" customHeight="1" x14ac:dyDescent="0.25">
      <c r="B30" s="732" t="s">
        <v>310</v>
      </c>
      <c r="C30" s="724">
        <v>6696.9622559953996</v>
      </c>
      <c r="D30" s="725">
        <v>6666</v>
      </c>
      <c r="E30" s="725">
        <v>6870</v>
      </c>
    </row>
    <row r="31" spans="2:5" ht="12.75" customHeight="1" x14ac:dyDescent="0.25">
      <c r="B31" s="732" t="s">
        <v>311</v>
      </c>
      <c r="C31" s="724">
        <v>-130</v>
      </c>
      <c r="D31" s="725">
        <v>-130</v>
      </c>
      <c r="E31" s="725">
        <v>0</v>
      </c>
    </row>
    <row r="32" spans="2:5" ht="12.75" customHeight="1" x14ac:dyDescent="0.25">
      <c r="B32" s="733" t="s">
        <v>312</v>
      </c>
      <c r="C32" s="727">
        <v>11880.661915525399</v>
      </c>
      <c r="D32" s="734">
        <v>10861</v>
      </c>
      <c r="E32" s="734">
        <v>11192</v>
      </c>
    </row>
    <row r="33" spans="2:5" ht="12.75" customHeight="1" x14ac:dyDescent="0.25">
      <c r="B33" s="721" t="s">
        <v>313</v>
      </c>
      <c r="C33" s="727">
        <v>54285.661915525401</v>
      </c>
      <c r="D33" s="734">
        <v>52853</v>
      </c>
      <c r="E33" s="734">
        <v>52062</v>
      </c>
    </row>
    <row r="34" spans="2:5" ht="12.75" customHeight="1" x14ac:dyDescent="0.25">
      <c r="B34" s="732" t="s">
        <v>290</v>
      </c>
      <c r="C34" s="731"/>
      <c r="D34" s="731" t="s">
        <v>49</v>
      </c>
      <c r="E34" s="731" t="s">
        <v>49</v>
      </c>
    </row>
    <row r="35" spans="2:5" ht="12.75" customHeight="1" x14ac:dyDescent="0.25">
      <c r="B35" s="730" t="s">
        <v>314</v>
      </c>
      <c r="C35" s="731"/>
      <c r="D35" s="731" t="s">
        <v>49</v>
      </c>
      <c r="E35" s="731" t="s">
        <v>49</v>
      </c>
    </row>
    <row r="36" spans="2:5" ht="12.75" customHeight="1" x14ac:dyDescent="0.25">
      <c r="B36" s="732" t="s">
        <v>309</v>
      </c>
      <c r="C36" s="724">
        <v>823.68810199999996</v>
      </c>
      <c r="D36" s="731">
        <v>792</v>
      </c>
      <c r="E36" s="731">
        <v>800</v>
      </c>
    </row>
    <row r="37" spans="2:5" ht="12.75" customHeight="1" x14ac:dyDescent="0.25">
      <c r="B37" s="732" t="s">
        <v>315</v>
      </c>
      <c r="C37" s="724">
        <v>12602.0483042905</v>
      </c>
      <c r="D37" s="725">
        <v>12268</v>
      </c>
      <c r="E37" s="725">
        <v>13529</v>
      </c>
    </row>
    <row r="38" spans="2:5" ht="12.75" customHeight="1" x14ac:dyDescent="0.25">
      <c r="B38" s="732" t="s">
        <v>311</v>
      </c>
      <c r="C38" s="724">
        <v>-254</v>
      </c>
      <c r="D38" s="725">
        <v>-254</v>
      </c>
      <c r="E38" s="725">
        <v>-48</v>
      </c>
    </row>
    <row r="39" spans="2:5" ht="12.75" customHeight="1" x14ac:dyDescent="0.25">
      <c r="B39" s="735" t="s">
        <v>316</v>
      </c>
      <c r="C39" s="727">
        <v>67458.398321815897</v>
      </c>
      <c r="D39" s="734">
        <v>65659</v>
      </c>
      <c r="E39" s="734">
        <v>66343</v>
      </c>
    </row>
    <row r="40" spans="2:5" ht="12.75" customHeight="1" x14ac:dyDescent="0.25">
      <c r="B40" s="736"/>
      <c r="C40" s="737"/>
      <c r="D40" s="738"/>
      <c r="E40" s="738"/>
    </row>
    <row r="41" spans="2:5" ht="12.75" customHeight="1" x14ac:dyDescent="0.25">
      <c r="B41" s="736" t="s">
        <v>42</v>
      </c>
      <c r="C41" s="787">
        <v>381851</v>
      </c>
      <c r="D41" s="738">
        <v>376683</v>
      </c>
      <c r="E41" s="738">
        <v>401900</v>
      </c>
    </row>
  </sheetData>
  <mergeCells count="1">
    <mergeCell ref="B1:B2"/>
  </mergeCells>
  <pageMargins left="0.7" right="0.7" top="0.75" bottom="0.75" header="0.3" footer="0.3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73.28515625" customWidth="1"/>
    <col min="3" max="4" width="15.42578125" customWidth="1"/>
    <col min="5" max="5" width="4.42578125" customWidth="1"/>
  </cols>
  <sheetData>
    <row r="1" spans="2:4" ht="12.75" customHeight="1" x14ac:dyDescent="0.25">
      <c r="B1" s="814" t="s">
        <v>317</v>
      </c>
      <c r="C1" s="739" t="s">
        <v>318</v>
      </c>
      <c r="D1" s="739" t="s">
        <v>319</v>
      </c>
    </row>
    <row r="2" spans="2:4" ht="12.75" customHeight="1" x14ac:dyDescent="0.25">
      <c r="B2" s="814"/>
      <c r="C2" s="739" t="s">
        <v>320</v>
      </c>
      <c r="D2" s="739" t="s">
        <v>320</v>
      </c>
    </row>
    <row r="3" spans="2:4" ht="12.75" customHeight="1" x14ac:dyDescent="0.25">
      <c r="B3" s="814"/>
      <c r="C3" s="739" t="s">
        <v>3</v>
      </c>
      <c r="D3" s="739" t="s">
        <v>3</v>
      </c>
    </row>
    <row r="4" spans="2:4" ht="12.75" customHeight="1" x14ac:dyDescent="0.25">
      <c r="B4" s="815"/>
      <c r="C4" s="740" t="s">
        <v>5</v>
      </c>
      <c r="D4" s="740" t="s">
        <v>5</v>
      </c>
    </row>
    <row r="5" spans="2:4" ht="12.75" customHeight="1" x14ac:dyDescent="0.25">
      <c r="B5" s="741" t="s">
        <v>321</v>
      </c>
      <c r="C5" s="742">
        <v>41992</v>
      </c>
      <c r="D5" s="742">
        <v>41453</v>
      </c>
    </row>
    <row r="6" spans="2:4" ht="12.75" customHeight="1" x14ac:dyDescent="0.25">
      <c r="B6" s="741"/>
      <c r="C6" s="743"/>
      <c r="D6" s="743"/>
    </row>
    <row r="7" spans="2:4" ht="12.75" customHeight="1" x14ac:dyDescent="0.25">
      <c r="B7" s="744" t="s">
        <v>322</v>
      </c>
      <c r="C7" s="745">
        <v>496</v>
      </c>
      <c r="D7" s="745">
        <v>2266</v>
      </c>
    </row>
    <row r="8" spans="2:4" ht="12.75" customHeight="1" x14ac:dyDescent="0.25">
      <c r="B8" s="744" t="s">
        <v>323</v>
      </c>
      <c r="C8" s="745">
        <v>-180</v>
      </c>
      <c r="D8" s="745">
        <v>-711</v>
      </c>
    </row>
    <row r="9" spans="2:4" ht="12.75" customHeight="1" x14ac:dyDescent="0.25">
      <c r="B9" s="744" t="s">
        <v>324</v>
      </c>
      <c r="C9" s="745">
        <v>-44</v>
      </c>
      <c r="D9" s="745">
        <v>-1033</v>
      </c>
    </row>
    <row r="10" spans="2:4" ht="12.75" customHeight="1" x14ac:dyDescent="0.25">
      <c r="B10" s="746" t="s">
        <v>325</v>
      </c>
      <c r="C10" s="747">
        <v>272</v>
      </c>
      <c r="D10" s="747">
        <v>522</v>
      </c>
    </row>
    <row r="11" spans="2:4" ht="12.75" customHeight="1" x14ac:dyDescent="0.25">
      <c r="B11" s="744"/>
      <c r="C11" s="748"/>
      <c r="D11" s="748"/>
    </row>
    <row r="12" spans="2:4" ht="12.75" customHeight="1" x14ac:dyDescent="0.25">
      <c r="B12" s="744" t="s">
        <v>326</v>
      </c>
      <c r="C12" s="745">
        <v>173</v>
      </c>
      <c r="D12" s="745">
        <v>486</v>
      </c>
    </row>
    <row r="13" spans="2:4" ht="12.75" customHeight="1" x14ac:dyDescent="0.25">
      <c r="B13" s="744" t="s">
        <v>327</v>
      </c>
      <c r="C13" s="745">
        <v>-266</v>
      </c>
      <c r="D13" s="745">
        <v>-561</v>
      </c>
    </row>
    <row r="14" spans="2:4" ht="12.75" customHeight="1" x14ac:dyDescent="0.25">
      <c r="B14" s="744" t="s">
        <v>328</v>
      </c>
      <c r="C14" s="745">
        <v>350</v>
      </c>
      <c r="D14" s="745">
        <v>-113</v>
      </c>
    </row>
    <row r="15" spans="2:4" ht="12.75" customHeight="1" x14ac:dyDescent="0.25">
      <c r="B15" s="744" t="s">
        <v>329</v>
      </c>
      <c r="C15" s="745">
        <v>500</v>
      </c>
      <c r="D15" s="745">
        <v>406</v>
      </c>
    </row>
    <row r="16" spans="2:4" ht="12.75" customHeight="1" x14ac:dyDescent="0.25">
      <c r="B16" s="744" t="s">
        <v>330</v>
      </c>
      <c r="C16" s="745">
        <v>30</v>
      </c>
      <c r="D16" s="745">
        <v>12</v>
      </c>
    </row>
    <row r="17" spans="2:4" ht="12.75" customHeight="1" x14ac:dyDescent="0.25">
      <c r="B17" s="746" t="s">
        <v>331</v>
      </c>
      <c r="C17" s="747">
        <v>787</v>
      </c>
      <c r="D17" s="747">
        <v>230</v>
      </c>
    </row>
    <row r="18" spans="2:4" ht="12.75" customHeight="1" x14ac:dyDescent="0.25">
      <c r="B18" s="744"/>
      <c r="C18" s="743"/>
      <c r="D18" s="743"/>
    </row>
    <row r="19" spans="2:4" ht="12.75" customHeight="1" x14ac:dyDescent="0.25">
      <c r="B19" s="744" t="s">
        <v>332</v>
      </c>
      <c r="C19" s="745">
        <v>-61</v>
      </c>
      <c r="D19" s="745">
        <v>-88</v>
      </c>
    </row>
    <row r="20" spans="2:4" ht="12.75" customHeight="1" x14ac:dyDescent="0.25">
      <c r="B20" s="744" t="s">
        <v>297</v>
      </c>
      <c r="C20" s="745">
        <v>-512</v>
      </c>
      <c r="D20" s="745">
        <v>181</v>
      </c>
    </row>
    <row r="21" spans="2:4" ht="12.75" customHeight="1" x14ac:dyDescent="0.25">
      <c r="B21" s="744" t="s">
        <v>298</v>
      </c>
      <c r="C21" s="745">
        <v>-32</v>
      </c>
      <c r="D21" s="745">
        <v>-50</v>
      </c>
    </row>
    <row r="22" spans="2:4" ht="12.75" customHeight="1" x14ac:dyDescent="0.25">
      <c r="B22" s="744" t="s">
        <v>333</v>
      </c>
      <c r="C22" s="745">
        <v>120</v>
      </c>
      <c r="D22" s="745">
        <v>68</v>
      </c>
    </row>
    <row r="23" spans="2:4" ht="12.75" customHeight="1" x14ac:dyDescent="0.25">
      <c r="B23" s="744" t="s">
        <v>334</v>
      </c>
      <c r="C23" s="745">
        <v>-32</v>
      </c>
      <c r="D23" s="745">
        <v>204</v>
      </c>
    </row>
    <row r="24" spans="2:4" ht="12.75" customHeight="1" x14ac:dyDescent="0.25">
      <c r="B24" s="744" t="s">
        <v>303</v>
      </c>
      <c r="C24" s="788">
        <v>0</v>
      </c>
      <c r="D24" s="745">
        <v>-32</v>
      </c>
    </row>
    <row r="25" spans="2:4" ht="12.75" customHeight="1" x14ac:dyDescent="0.25">
      <c r="B25" s="744" t="s">
        <v>304</v>
      </c>
      <c r="C25" s="745">
        <v>-129</v>
      </c>
      <c r="D25" s="745">
        <v>-83</v>
      </c>
    </row>
    <row r="26" spans="2:4" ht="12.75" customHeight="1" x14ac:dyDescent="0.25">
      <c r="B26" s="746" t="s">
        <v>335</v>
      </c>
      <c r="C26" s="747">
        <v>-646</v>
      </c>
      <c r="D26" s="747">
        <v>200</v>
      </c>
    </row>
    <row r="27" spans="2:4" ht="12.75" customHeight="1" x14ac:dyDescent="0.25">
      <c r="B27" s="749"/>
      <c r="C27" s="743"/>
      <c r="D27" s="743"/>
    </row>
    <row r="28" spans="2:4" ht="12.75" customHeight="1" x14ac:dyDescent="0.25">
      <c r="B28" s="746" t="s">
        <v>336</v>
      </c>
      <c r="C28" s="747">
        <v>42405</v>
      </c>
      <c r="D28" s="747">
        <v>42405</v>
      </c>
    </row>
  </sheetData>
  <mergeCells count="1">
    <mergeCell ref="B1:B4"/>
  </mergeCells>
  <pageMargins left="0.7" right="0.7" top="0.75" bottom="0.75" header="0.3" footer="0.3"/>
  <pageSetup paperSize="9" scale="7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8.5703125" customWidth="1"/>
    <col min="3" max="5" width="16" customWidth="1"/>
    <col min="6" max="6" width="4" customWidth="1"/>
  </cols>
  <sheetData>
    <row r="1" spans="2:5" ht="12.75" customHeight="1" x14ac:dyDescent="0.25">
      <c r="B1" s="781" t="s">
        <v>337</v>
      </c>
      <c r="C1" s="750"/>
      <c r="D1" s="750"/>
      <c r="E1" s="750"/>
    </row>
    <row r="2" spans="2:5" ht="12.75" customHeight="1" x14ac:dyDescent="0.25">
      <c r="B2" s="752"/>
      <c r="C2" s="751" t="s">
        <v>94</v>
      </c>
      <c r="D2" s="751" t="s">
        <v>95</v>
      </c>
      <c r="E2" s="751" t="s">
        <v>338</v>
      </c>
    </row>
    <row r="3" spans="2:5" ht="12.75" customHeight="1" x14ac:dyDescent="0.25">
      <c r="B3" s="782" t="s">
        <v>36</v>
      </c>
      <c r="C3" s="753" t="s">
        <v>97</v>
      </c>
      <c r="D3" s="753" t="s">
        <v>97</v>
      </c>
      <c r="E3" s="753" t="s">
        <v>97</v>
      </c>
    </row>
    <row r="4" spans="2:5" ht="12.75" customHeight="1" x14ac:dyDescent="0.25">
      <c r="B4" s="754"/>
      <c r="C4" s="754"/>
      <c r="D4" s="755"/>
      <c r="E4" s="755"/>
    </row>
    <row r="5" spans="2:5" ht="12.75" customHeight="1" x14ac:dyDescent="0.25">
      <c r="B5" s="756" t="s">
        <v>339</v>
      </c>
      <c r="C5" s="757"/>
      <c r="D5" s="758"/>
      <c r="E5" s="758"/>
    </row>
    <row r="6" spans="2:5" ht="12.75" customHeight="1" x14ac:dyDescent="0.25">
      <c r="B6" s="759" t="s">
        <v>243</v>
      </c>
      <c r="C6" s="760">
        <v>379</v>
      </c>
      <c r="D6" s="761">
        <v>341</v>
      </c>
      <c r="E6" s="761">
        <v>440</v>
      </c>
    </row>
    <row r="7" spans="2:5" ht="12.75" customHeight="1" x14ac:dyDescent="0.25">
      <c r="B7" s="759" t="s">
        <v>340</v>
      </c>
      <c r="C7" s="760">
        <v>64</v>
      </c>
      <c r="D7" s="761">
        <v>60</v>
      </c>
      <c r="E7" s="761">
        <v>73</v>
      </c>
    </row>
    <row r="8" spans="2:5" ht="12.75" customHeight="1" x14ac:dyDescent="0.25">
      <c r="B8" s="759" t="s">
        <v>341</v>
      </c>
      <c r="C8" s="760">
        <v>84</v>
      </c>
      <c r="D8" s="761">
        <v>93</v>
      </c>
      <c r="E8" s="761">
        <v>132</v>
      </c>
    </row>
    <row r="9" spans="2:5" ht="12.75" customHeight="1" x14ac:dyDescent="0.25">
      <c r="B9" s="783" t="s">
        <v>342</v>
      </c>
      <c r="C9" s="760">
        <v>710</v>
      </c>
      <c r="D9" s="761">
        <v>703</v>
      </c>
      <c r="E9" s="761">
        <v>713</v>
      </c>
    </row>
    <row r="10" spans="2:5" ht="12.75" customHeight="1" x14ac:dyDescent="0.25">
      <c r="B10" s="756" t="s">
        <v>343</v>
      </c>
      <c r="C10" s="762">
        <f>SUM(C6:C9)</f>
        <v>1237</v>
      </c>
      <c r="D10" s="763">
        <v>1197</v>
      </c>
      <c r="E10" s="763">
        <v>1358</v>
      </c>
    </row>
    <row r="11" spans="2:5" ht="12.75" customHeight="1" x14ac:dyDescent="0.25">
      <c r="B11" s="757"/>
      <c r="C11" s="757"/>
      <c r="D11" s="758"/>
      <c r="E11" s="758"/>
    </row>
    <row r="12" spans="2:5" ht="12.75" customHeight="1" x14ac:dyDescent="0.25">
      <c r="B12" s="756" t="s">
        <v>344</v>
      </c>
      <c r="C12" s="791">
        <v>-6</v>
      </c>
      <c r="D12" s="765">
        <v>-5</v>
      </c>
      <c r="E12" s="765">
        <v>-8</v>
      </c>
    </row>
    <row r="13" spans="2:5" ht="12.75" customHeight="1" x14ac:dyDescent="0.25">
      <c r="B13" s="757"/>
      <c r="C13" s="757"/>
      <c r="D13" s="766"/>
      <c r="E13" s="766"/>
    </row>
    <row r="14" spans="2:5" ht="12.75" customHeight="1" x14ac:dyDescent="0.25">
      <c r="B14" s="756" t="s">
        <v>345</v>
      </c>
      <c r="C14" s="767"/>
      <c r="D14" s="767"/>
      <c r="E14" s="767"/>
    </row>
    <row r="15" spans="2:5" ht="12.75" customHeight="1" x14ac:dyDescent="0.25">
      <c r="B15" s="759" t="s">
        <v>346</v>
      </c>
      <c r="C15" s="764">
        <v>-343</v>
      </c>
      <c r="D15" s="768">
        <v>-308</v>
      </c>
      <c r="E15" s="768">
        <v>-395</v>
      </c>
    </row>
    <row r="16" spans="2:5" ht="12.75" customHeight="1" x14ac:dyDescent="0.25">
      <c r="B16" s="759" t="s">
        <v>347</v>
      </c>
      <c r="C16" s="764">
        <v>-50</v>
      </c>
      <c r="D16" s="768">
        <v>-47</v>
      </c>
      <c r="E16" s="768">
        <v>-53</v>
      </c>
    </row>
    <row r="17" spans="2:5" ht="12.75" customHeight="1" x14ac:dyDescent="0.25">
      <c r="B17" s="759" t="s">
        <v>348</v>
      </c>
      <c r="C17" s="769">
        <v>22</v>
      </c>
      <c r="D17" s="761">
        <v>20</v>
      </c>
      <c r="E17" s="761">
        <v>27</v>
      </c>
    </row>
    <row r="18" spans="2:5" ht="12.75" customHeight="1" x14ac:dyDescent="0.25">
      <c r="B18" s="783" t="s">
        <v>349</v>
      </c>
      <c r="C18" s="769">
        <v>155</v>
      </c>
      <c r="D18" s="770">
        <v>160</v>
      </c>
      <c r="E18" s="770">
        <v>179</v>
      </c>
    </row>
    <row r="19" spans="2:5" ht="12.75" customHeight="1" x14ac:dyDescent="0.25">
      <c r="B19" s="756" t="s">
        <v>350</v>
      </c>
      <c r="C19" s="771">
        <f>SUM(C15:C18)</f>
        <v>-216</v>
      </c>
      <c r="D19" s="772">
        <v>-175</v>
      </c>
      <c r="E19" s="772">
        <v>-242</v>
      </c>
    </row>
    <row r="20" spans="2:5" ht="12.75" customHeight="1" x14ac:dyDescent="0.25">
      <c r="B20" s="759"/>
      <c r="C20" s="768"/>
      <c r="D20" s="773"/>
      <c r="E20" s="773"/>
    </row>
    <row r="21" spans="2:5" ht="12.75" customHeight="1" x14ac:dyDescent="0.25">
      <c r="B21" s="756" t="s">
        <v>351</v>
      </c>
      <c r="C21" s="769">
        <v>27</v>
      </c>
      <c r="D21" s="770">
        <v>24</v>
      </c>
      <c r="E21" s="770">
        <v>25</v>
      </c>
    </row>
    <row r="22" spans="2:5" ht="12.75" customHeight="1" x14ac:dyDescent="0.25">
      <c r="B22" s="759"/>
      <c r="C22" s="768"/>
      <c r="D22" s="768"/>
      <c r="E22" s="768"/>
    </row>
    <row r="23" spans="2:5" ht="12.75" customHeight="1" x14ac:dyDescent="0.25">
      <c r="B23" s="756" t="s">
        <v>352</v>
      </c>
      <c r="C23" s="774">
        <v>-15</v>
      </c>
      <c r="D23" s="768">
        <v>-14</v>
      </c>
      <c r="E23" s="768">
        <v>-15</v>
      </c>
    </row>
    <row r="24" spans="2:5" ht="12.75" customHeight="1" x14ac:dyDescent="0.25">
      <c r="B24" s="756" t="s">
        <v>353</v>
      </c>
      <c r="C24" s="774">
        <v>114</v>
      </c>
      <c r="D24" s="770">
        <v>112</v>
      </c>
      <c r="E24" s="770">
        <v>115</v>
      </c>
    </row>
    <row r="25" spans="2:5" ht="12.75" customHeight="1" x14ac:dyDescent="0.25">
      <c r="B25" s="783"/>
      <c r="C25" s="770"/>
      <c r="D25" s="770"/>
      <c r="E25" s="770"/>
    </row>
    <row r="26" spans="2:5" ht="12.75" customHeight="1" x14ac:dyDescent="0.25">
      <c r="B26" s="756" t="s">
        <v>354</v>
      </c>
      <c r="C26" s="762">
        <f>C10+C12+C19+C21+C23+C24</f>
        <v>1141</v>
      </c>
      <c r="D26" s="763">
        <v>1139</v>
      </c>
      <c r="E26" s="763">
        <v>1233</v>
      </c>
    </row>
    <row r="27" spans="2:5" ht="12.75" customHeight="1" x14ac:dyDescent="0.25">
      <c r="B27" s="775"/>
      <c r="C27" s="775"/>
      <c r="D27" s="775"/>
      <c r="E27" s="775"/>
    </row>
    <row r="28" spans="2:5" ht="12.75" customHeight="1" x14ac:dyDescent="0.25">
      <c r="B28" s="759" t="s">
        <v>355</v>
      </c>
      <c r="C28" s="776">
        <v>42.4</v>
      </c>
      <c r="D28" s="775">
        <v>42</v>
      </c>
      <c r="E28" s="775">
        <v>41.5</v>
      </c>
    </row>
    <row r="29" spans="2:5" ht="12.75" customHeight="1" x14ac:dyDescent="0.25">
      <c r="B29" s="783" t="s">
        <v>356</v>
      </c>
      <c r="C29" s="776">
        <v>5.5</v>
      </c>
      <c r="D29" s="775">
        <v>4.5</v>
      </c>
      <c r="E29" s="775">
        <v>4.5999999999999996</v>
      </c>
    </row>
    <row r="30" spans="2:5" ht="12.75" customHeight="1" x14ac:dyDescent="0.25">
      <c r="B30" s="756" t="s">
        <v>358</v>
      </c>
      <c r="C30" s="777">
        <f>C28+C29</f>
        <v>47.9</v>
      </c>
      <c r="D30" s="778">
        <v>46.5</v>
      </c>
      <c r="E30" s="778">
        <v>46</v>
      </c>
    </row>
    <row r="31" spans="2:5" ht="12.75" customHeight="1" x14ac:dyDescent="0.25">
      <c r="B31" s="756"/>
      <c r="C31" s="775"/>
      <c r="D31" s="779"/>
      <c r="E31" s="779"/>
    </row>
    <row r="32" spans="2:5" ht="12.75" customHeight="1" x14ac:dyDescent="0.25">
      <c r="B32" s="756" t="s">
        <v>357</v>
      </c>
      <c r="C32" s="790">
        <f>C30/C26</f>
        <v>4.1980718667835232E-2</v>
      </c>
      <c r="D32" s="780">
        <f>D30/D26</f>
        <v>4.0825285338015806E-2</v>
      </c>
      <c r="E32" s="780">
        <f>E30/E26</f>
        <v>3.7307380373073802E-2</v>
      </c>
    </row>
  </sheetData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32.7109375" customWidth="1"/>
    <col min="3" max="5" width="14.85546875" customWidth="1"/>
    <col min="6" max="6" width="4.28515625" customWidth="1"/>
  </cols>
  <sheetData>
    <row r="1" spans="2:5" x14ac:dyDescent="0.25">
      <c r="C1" s="134" t="s">
        <v>87</v>
      </c>
      <c r="D1" s="134" t="s">
        <v>87</v>
      </c>
    </row>
    <row r="2" spans="2:5" ht="12.75" customHeight="1" x14ac:dyDescent="0.25">
      <c r="B2" s="114"/>
      <c r="C2" s="19" t="s">
        <v>3</v>
      </c>
      <c r="D2" s="19" t="s">
        <v>4</v>
      </c>
      <c r="E2" s="19"/>
    </row>
    <row r="3" spans="2:5" ht="12.75" customHeight="1" x14ac:dyDescent="0.25">
      <c r="B3" s="115" t="s">
        <v>78</v>
      </c>
      <c r="C3" s="116" t="s">
        <v>5</v>
      </c>
      <c r="D3" s="116" t="s">
        <v>5</v>
      </c>
      <c r="E3" s="7" t="s">
        <v>6</v>
      </c>
    </row>
    <row r="4" spans="2:5" ht="12.75" customHeight="1" x14ac:dyDescent="0.25">
      <c r="B4" s="117" t="s">
        <v>79</v>
      </c>
      <c r="C4" s="118">
        <v>6564</v>
      </c>
      <c r="D4" s="119">
        <v>6597</v>
      </c>
      <c r="E4" s="120">
        <v>-0.50022737608003598</v>
      </c>
    </row>
    <row r="5" spans="2:5" ht="12.75" customHeight="1" x14ac:dyDescent="0.25">
      <c r="B5" s="121" t="s">
        <v>80</v>
      </c>
      <c r="C5" s="122">
        <v>3649</v>
      </c>
      <c r="D5" s="123">
        <v>3247</v>
      </c>
      <c r="E5" s="124">
        <v>12.380659069910701</v>
      </c>
    </row>
    <row r="6" spans="2:5" ht="12.75" customHeight="1" x14ac:dyDescent="0.25">
      <c r="B6" s="121" t="s">
        <v>81</v>
      </c>
      <c r="C6" s="125">
        <v>2719</v>
      </c>
      <c r="D6" s="126">
        <v>2701</v>
      </c>
      <c r="E6" s="127">
        <v>0.66641984450203595</v>
      </c>
    </row>
    <row r="7" spans="2:5" ht="12.75" customHeight="1" x14ac:dyDescent="0.25">
      <c r="B7" s="121" t="s">
        <v>82</v>
      </c>
      <c r="C7" s="122">
        <v>6110</v>
      </c>
      <c r="D7" s="123">
        <v>5922.00000000001</v>
      </c>
      <c r="E7" s="124">
        <v>3.17460317460317</v>
      </c>
    </row>
    <row r="8" spans="2:5" ht="12.75" customHeight="1" x14ac:dyDescent="0.25">
      <c r="B8" s="128" t="s">
        <v>83</v>
      </c>
      <c r="C8" s="122">
        <v>0</v>
      </c>
      <c r="D8" s="123">
        <v>214.71199999999601</v>
      </c>
      <c r="E8" s="124"/>
    </row>
    <row r="9" spans="2:5" ht="12.75" customHeight="1" x14ac:dyDescent="0.25">
      <c r="B9" s="129" t="s">
        <v>59</v>
      </c>
      <c r="C9" s="130">
        <v>19041.914000000001</v>
      </c>
      <c r="D9" s="131">
        <v>18681.712</v>
      </c>
      <c r="E9" s="132">
        <v>1.9269885451236499</v>
      </c>
    </row>
    <row r="10" spans="2:5" ht="12.75" customHeight="1" x14ac:dyDescent="0.25">
      <c r="B10" s="128" t="s">
        <v>60</v>
      </c>
      <c r="C10" s="125">
        <v>48</v>
      </c>
      <c r="D10" s="126">
        <v>1028</v>
      </c>
      <c r="E10" s="124">
        <v>-95.330739299610897</v>
      </c>
    </row>
    <row r="11" spans="2:5" ht="12.75" customHeight="1" x14ac:dyDescent="0.25">
      <c r="B11" s="129" t="s">
        <v>84</v>
      </c>
      <c r="C11" s="130">
        <v>19089.914000000001</v>
      </c>
      <c r="D11" s="131">
        <v>19709.712</v>
      </c>
      <c r="E11" s="132">
        <v>-3.1456113647894499</v>
      </c>
    </row>
    <row r="12" spans="2:5" ht="12.75" customHeight="1" x14ac:dyDescent="0.25">
      <c r="B12" s="114"/>
      <c r="C12" s="114"/>
      <c r="D12" s="133"/>
      <c r="E12" s="133"/>
    </row>
    <row r="13" spans="2:5" ht="12.75" customHeight="1" x14ac:dyDescent="0.25">
      <c r="B13" s="114"/>
      <c r="C13" s="134" t="s">
        <v>87</v>
      </c>
      <c r="D13" s="134" t="s">
        <v>87</v>
      </c>
      <c r="E13" s="133"/>
    </row>
    <row r="14" spans="2:5" ht="12.75" customHeight="1" x14ac:dyDescent="0.25">
      <c r="B14" s="114"/>
      <c r="C14" s="19" t="s">
        <v>3</v>
      </c>
      <c r="D14" s="19" t="s">
        <v>4</v>
      </c>
      <c r="E14" s="19"/>
    </row>
    <row r="15" spans="2:5" ht="12.75" customHeight="1" x14ac:dyDescent="0.25">
      <c r="B15" s="115" t="s">
        <v>85</v>
      </c>
      <c r="C15" s="116" t="s">
        <v>5</v>
      </c>
      <c r="D15" s="116" t="s">
        <v>5</v>
      </c>
      <c r="E15" s="7" t="s">
        <v>6</v>
      </c>
    </row>
    <row r="16" spans="2:5" ht="12.75" customHeight="1" x14ac:dyDescent="0.25">
      <c r="B16" s="117" t="s">
        <v>79</v>
      </c>
      <c r="C16" s="118">
        <v>2383</v>
      </c>
      <c r="D16" s="119">
        <v>2256.5</v>
      </c>
      <c r="E16" s="120">
        <v>5.5826318121400096</v>
      </c>
    </row>
    <row r="17" spans="2:5" ht="12.75" customHeight="1" x14ac:dyDescent="0.25">
      <c r="B17" s="121" t="s">
        <v>80</v>
      </c>
      <c r="C17" s="122">
        <v>1303</v>
      </c>
      <c r="D17" s="123">
        <v>1126.25</v>
      </c>
      <c r="E17" s="124">
        <v>15.719360568383699</v>
      </c>
    </row>
    <row r="18" spans="2:5" ht="12.75" customHeight="1" x14ac:dyDescent="0.25">
      <c r="B18" s="121" t="s">
        <v>81</v>
      </c>
      <c r="C18" s="125">
        <v>791</v>
      </c>
      <c r="D18" s="126">
        <v>756</v>
      </c>
      <c r="E18" s="127">
        <v>4.6296296296296298</v>
      </c>
    </row>
    <row r="19" spans="2:5" ht="12.75" customHeight="1" x14ac:dyDescent="0.25">
      <c r="B19" s="121" t="s">
        <v>82</v>
      </c>
      <c r="C19" s="122">
        <v>1756.99798240071</v>
      </c>
      <c r="D19" s="123">
        <v>1342.00000000001</v>
      </c>
      <c r="E19" s="124">
        <v>30.923994038748098</v>
      </c>
    </row>
    <row r="20" spans="2:5" ht="12.75" customHeight="1" x14ac:dyDescent="0.25">
      <c r="B20" s="128" t="s">
        <v>83</v>
      </c>
      <c r="C20" s="125">
        <v>-228.60031088000099</v>
      </c>
      <c r="D20" s="126">
        <v>106</v>
      </c>
      <c r="E20" s="124"/>
    </row>
    <row r="21" spans="2:5" ht="12.75" customHeight="1" x14ac:dyDescent="0.25">
      <c r="B21" s="129" t="s">
        <v>59</v>
      </c>
      <c r="C21" s="130">
        <v>6005.3976715207</v>
      </c>
      <c r="D21" s="131">
        <v>5587.4620000000104</v>
      </c>
      <c r="E21" s="132">
        <v>7.4816538392697298</v>
      </c>
    </row>
    <row r="22" spans="2:5" ht="12.75" customHeight="1" x14ac:dyDescent="0.25">
      <c r="B22" s="128" t="s">
        <v>60</v>
      </c>
      <c r="C22" s="125">
        <v>-849</v>
      </c>
      <c r="D22" s="126">
        <v>-648</v>
      </c>
      <c r="E22" s="127">
        <v>-31.018518518518501</v>
      </c>
    </row>
    <row r="23" spans="2:5" ht="12.75" customHeight="1" x14ac:dyDescent="0.25">
      <c r="B23" s="129" t="s">
        <v>86</v>
      </c>
      <c r="C23" s="130">
        <v>5155.9007758797097</v>
      </c>
      <c r="D23" s="131">
        <v>4938.7120000000004</v>
      </c>
      <c r="E23" s="132">
        <v>4.3936019437132998</v>
      </c>
    </row>
    <row r="24" spans="2:5" ht="12.75" customHeight="1" x14ac:dyDescent="0.25"/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4" customWidth="1"/>
    <col min="3" max="5" width="16" customWidth="1"/>
    <col min="6" max="6" width="3.28515625" customWidth="1"/>
  </cols>
  <sheetData>
    <row r="1" spans="2:5" ht="12.75" customHeight="1" x14ac:dyDescent="0.25">
      <c r="B1" s="799" t="s">
        <v>79</v>
      </c>
      <c r="C1" s="134" t="s">
        <v>87</v>
      </c>
      <c r="D1" s="134" t="s">
        <v>87</v>
      </c>
      <c r="E1" s="135"/>
    </row>
    <row r="2" spans="2:5" ht="12.75" customHeight="1" x14ac:dyDescent="0.25">
      <c r="B2" s="799"/>
      <c r="C2" s="136" t="s">
        <v>3</v>
      </c>
      <c r="D2" s="134" t="s">
        <v>4</v>
      </c>
      <c r="E2" s="134" t="s">
        <v>88</v>
      </c>
    </row>
    <row r="3" spans="2:5" ht="12.75" customHeight="1" x14ac:dyDescent="0.25">
      <c r="B3" s="137" t="s">
        <v>89</v>
      </c>
      <c r="C3" s="116" t="s">
        <v>5</v>
      </c>
      <c r="D3" s="135" t="s">
        <v>5</v>
      </c>
      <c r="E3" s="138" t="s">
        <v>6</v>
      </c>
    </row>
    <row r="4" spans="2:5" ht="12.75" customHeight="1" x14ac:dyDescent="0.25">
      <c r="B4" s="139" t="s">
        <v>90</v>
      </c>
      <c r="C4" s="11">
        <v>6564</v>
      </c>
      <c r="D4" s="12">
        <v>6597</v>
      </c>
      <c r="E4" s="140">
        <v>-0.50022737608003598</v>
      </c>
    </row>
    <row r="5" spans="2:5" ht="12.75" customHeight="1" x14ac:dyDescent="0.25">
      <c r="B5" s="141" t="s">
        <v>91</v>
      </c>
      <c r="C5" s="14">
        <v>-260</v>
      </c>
      <c r="D5" s="15">
        <v>-359</v>
      </c>
      <c r="E5" s="15">
        <v>27.576601671309199</v>
      </c>
    </row>
    <row r="6" spans="2:5" ht="12.75" customHeight="1" x14ac:dyDescent="0.25">
      <c r="B6" s="142" t="s">
        <v>92</v>
      </c>
      <c r="C6" s="17">
        <v>6304</v>
      </c>
      <c r="D6" s="18">
        <v>6238</v>
      </c>
      <c r="E6" s="18">
        <v>1.05803142032703</v>
      </c>
    </row>
    <row r="7" spans="2:5" ht="12.75" customHeight="1" x14ac:dyDescent="0.25">
      <c r="B7" s="143" t="s">
        <v>10</v>
      </c>
      <c r="C7" s="144">
        <v>-3651</v>
      </c>
      <c r="D7" s="145">
        <v>-3747</v>
      </c>
      <c r="E7" s="146">
        <v>2.5620496397117698</v>
      </c>
    </row>
    <row r="8" spans="2:5" ht="12.75" customHeight="1" x14ac:dyDescent="0.25">
      <c r="B8" s="143" t="s">
        <v>11</v>
      </c>
      <c r="C8" s="144">
        <v>-31.422251209999999</v>
      </c>
      <c r="D8" s="145">
        <v>-38.932772999999997</v>
      </c>
      <c r="E8" s="146">
        <v>20.5128205128205</v>
      </c>
    </row>
    <row r="9" spans="2:5" ht="12.75" customHeight="1" x14ac:dyDescent="0.25">
      <c r="B9" s="143" t="s">
        <v>13</v>
      </c>
      <c r="C9" s="144">
        <v>-203.90965172</v>
      </c>
      <c r="D9" s="145">
        <v>-205.14937480484301</v>
      </c>
      <c r="E9" s="15">
        <v>0</v>
      </c>
    </row>
    <row r="10" spans="2:5" ht="12.75" customHeight="1" x14ac:dyDescent="0.25">
      <c r="B10" s="147" t="s">
        <v>14</v>
      </c>
      <c r="C10" s="17">
        <v>-3886</v>
      </c>
      <c r="D10" s="18">
        <v>-3990.5</v>
      </c>
      <c r="E10" s="18">
        <v>2.6309195690303202</v>
      </c>
    </row>
    <row r="11" spans="2:5" ht="12.75" customHeight="1" x14ac:dyDescent="0.25">
      <c r="B11" s="148" t="s">
        <v>64</v>
      </c>
      <c r="C11" s="14">
        <v>-35</v>
      </c>
      <c r="D11" s="15">
        <v>10</v>
      </c>
      <c r="E11" s="15"/>
    </row>
    <row r="12" spans="2:5" ht="12.75" customHeight="1" x14ac:dyDescent="0.25">
      <c r="B12" s="147" t="s">
        <v>93</v>
      </c>
      <c r="C12" s="149">
        <v>2383</v>
      </c>
      <c r="D12" s="150">
        <v>2256.5</v>
      </c>
      <c r="E12" s="150">
        <v>5.5826318121400096</v>
      </c>
    </row>
    <row r="13" spans="2:5" ht="12.75" customHeight="1" x14ac:dyDescent="0.25">
      <c r="B13" s="151" t="s">
        <v>20</v>
      </c>
      <c r="C13" s="152">
        <v>1747.74184939412</v>
      </c>
      <c r="D13" s="146">
        <v>1617.2226696559301</v>
      </c>
      <c r="E13" s="146">
        <v>8.1014223871366706</v>
      </c>
    </row>
    <row r="14" spans="2:5" ht="12.75" customHeight="1" x14ac:dyDescent="0.25">
      <c r="B14" s="142"/>
      <c r="C14" s="9"/>
      <c r="D14" s="9"/>
      <c r="E14" s="153"/>
    </row>
    <row r="15" spans="2:5" ht="12.75" customHeight="1" x14ac:dyDescent="0.25">
      <c r="B15" s="142"/>
      <c r="C15" s="154" t="s">
        <v>94</v>
      </c>
      <c r="D15" s="154" t="s">
        <v>95</v>
      </c>
      <c r="E15" s="155"/>
    </row>
    <row r="16" spans="2:5" ht="12.75" customHeight="1" x14ac:dyDescent="0.25">
      <c r="B16" s="156" t="s">
        <v>96</v>
      </c>
      <c r="C16" s="157" t="s">
        <v>97</v>
      </c>
      <c r="D16" s="157" t="s">
        <v>97</v>
      </c>
      <c r="E16" s="157"/>
    </row>
    <row r="17" spans="2:5" ht="12.75" customHeight="1" x14ac:dyDescent="0.25">
      <c r="B17" s="158" t="s">
        <v>98</v>
      </c>
      <c r="C17" s="159">
        <v>220752</v>
      </c>
      <c r="D17" s="160">
        <v>217500</v>
      </c>
      <c r="E17" s="161"/>
    </row>
    <row r="18" spans="2:5" ht="12.75" customHeight="1" x14ac:dyDescent="0.25">
      <c r="B18" s="162" t="s">
        <v>99</v>
      </c>
      <c r="C18" s="163">
        <v>294049</v>
      </c>
      <c r="D18" s="164">
        <v>289900</v>
      </c>
      <c r="E18" s="161"/>
    </row>
    <row r="19" spans="2:5" ht="12.75" customHeight="1" x14ac:dyDescent="0.25">
      <c r="B19" s="151" t="s">
        <v>100</v>
      </c>
      <c r="C19" s="163">
        <v>302483</v>
      </c>
      <c r="D19" s="164">
        <v>298500</v>
      </c>
      <c r="E19" s="161"/>
    </row>
    <row r="20" spans="2:5" ht="12.75" customHeight="1" x14ac:dyDescent="0.25">
      <c r="B20" s="162" t="s">
        <v>42</v>
      </c>
      <c r="C20" s="163">
        <v>122165</v>
      </c>
      <c r="D20" s="164">
        <v>120600</v>
      </c>
      <c r="E20" s="161"/>
    </row>
    <row r="21" spans="2:5" ht="12.75" customHeight="1" x14ac:dyDescent="0.25">
      <c r="B21" s="162"/>
      <c r="C21" s="165"/>
      <c r="D21" s="165"/>
      <c r="E21" s="165"/>
    </row>
    <row r="22" spans="2:5" ht="12.75" customHeight="1" x14ac:dyDescent="0.25">
      <c r="B22" s="162"/>
      <c r="C22" s="134" t="s">
        <v>87</v>
      </c>
      <c r="D22" s="134" t="s">
        <v>87</v>
      </c>
      <c r="E22" s="165"/>
    </row>
    <row r="23" spans="2:5" ht="12.75" customHeight="1" x14ac:dyDescent="0.25">
      <c r="B23" s="156" t="s">
        <v>21</v>
      </c>
      <c r="C23" s="136" t="s">
        <v>3</v>
      </c>
      <c r="D23" s="134" t="s">
        <v>4</v>
      </c>
      <c r="E23" s="166"/>
    </row>
    <row r="24" spans="2:5" ht="12.75" customHeight="1" x14ac:dyDescent="0.25">
      <c r="B24" s="151" t="s">
        <v>69</v>
      </c>
      <c r="C24" s="167">
        <v>0.17299999999999999</v>
      </c>
      <c r="D24" s="168">
        <v>0.16658335204258101</v>
      </c>
      <c r="E24" s="169"/>
    </row>
    <row r="25" spans="2:5" ht="12.75" customHeight="1" x14ac:dyDescent="0.25">
      <c r="B25" s="162" t="s">
        <v>70</v>
      </c>
      <c r="C25" s="163">
        <v>13600.533267032601</v>
      </c>
      <c r="D25" s="164">
        <v>13037.975924697501</v>
      </c>
      <c r="E25" s="161"/>
    </row>
    <row r="26" spans="2:5" ht="12.75" customHeight="1" x14ac:dyDescent="0.25">
      <c r="B26" s="151" t="s">
        <v>71</v>
      </c>
      <c r="C26" s="170">
        <v>0.13</v>
      </c>
      <c r="D26" s="171">
        <v>0.12528719673632799</v>
      </c>
      <c r="E26" s="172"/>
    </row>
    <row r="27" spans="2:5" ht="12.75" customHeight="1" x14ac:dyDescent="0.25">
      <c r="B27" s="162" t="s">
        <v>72</v>
      </c>
      <c r="C27" s="163">
        <v>18104.868268799299</v>
      </c>
      <c r="D27" s="164">
        <v>17335.4483934815</v>
      </c>
      <c r="E27" s="161"/>
    </row>
    <row r="28" spans="2:5" ht="12.75" customHeight="1" x14ac:dyDescent="0.25">
      <c r="B28" s="28" t="s">
        <v>26</v>
      </c>
      <c r="C28" s="173">
        <v>0.59201706276660604</v>
      </c>
      <c r="D28" s="174">
        <v>0.60489616492345</v>
      </c>
      <c r="E28" s="175"/>
    </row>
    <row r="29" spans="2:5" ht="12.75" customHeight="1" x14ac:dyDescent="0.25">
      <c r="B29" s="143" t="s">
        <v>27</v>
      </c>
      <c r="C29" s="176">
        <v>15.3851902336368</v>
      </c>
      <c r="D29" s="146">
        <v>21.5253816705894</v>
      </c>
      <c r="E29" s="177"/>
    </row>
    <row r="30" spans="2:5" ht="12.75" customHeight="1" x14ac:dyDescent="0.25">
      <c r="B30" s="143" t="s">
        <v>101</v>
      </c>
      <c r="C30" s="178">
        <v>2.9899999999999999E-2</v>
      </c>
      <c r="D30" s="179">
        <v>2.9899999999999999E-2</v>
      </c>
      <c r="E30" s="177"/>
    </row>
    <row r="31" spans="2:5" ht="12.75" customHeight="1" x14ac:dyDescent="0.25">
      <c r="B31" s="180"/>
      <c r="C31" s="177"/>
      <c r="D31" s="177"/>
      <c r="E31" s="181" t="s">
        <v>88</v>
      </c>
    </row>
    <row r="32" spans="2:5" ht="12.75" customHeight="1" x14ac:dyDescent="0.25">
      <c r="B32" s="182" t="s">
        <v>102</v>
      </c>
      <c r="C32" s="135" t="s">
        <v>5</v>
      </c>
      <c r="D32" s="135" t="s">
        <v>5</v>
      </c>
      <c r="E32" s="138" t="s">
        <v>6</v>
      </c>
    </row>
    <row r="33" spans="2:5" ht="12.75" customHeight="1" x14ac:dyDescent="0.25">
      <c r="B33" s="151" t="s">
        <v>103</v>
      </c>
      <c r="C33" s="118">
        <v>3032</v>
      </c>
      <c r="D33" s="183">
        <v>3114</v>
      </c>
      <c r="E33" s="140">
        <v>-2.6332691072575498</v>
      </c>
    </row>
    <row r="34" spans="2:5" ht="12.75" customHeight="1" x14ac:dyDescent="0.25">
      <c r="B34" s="162" t="s">
        <v>104</v>
      </c>
      <c r="C34" s="125">
        <v>2812</v>
      </c>
      <c r="D34" s="146">
        <v>2670</v>
      </c>
      <c r="E34" s="146">
        <v>5.3183520599250897</v>
      </c>
    </row>
    <row r="35" spans="2:5" ht="12.75" customHeight="1" x14ac:dyDescent="0.25">
      <c r="B35" s="151" t="s">
        <v>105</v>
      </c>
      <c r="C35" s="125">
        <v>720</v>
      </c>
      <c r="D35" s="116">
        <v>813</v>
      </c>
      <c r="E35" s="146">
        <v>-11.439114391143899</v>
      </c>
    </row>
    <row r="36" spans="2:5" ht="12.75" customHeight="1" x14ac:dyDescent="0.25">
      <c r="B36" s="147" t="s">
        <v>90</v>
      </c>
      <c r="C36" s="17">
        <v>6564</v>
      </c>
      <c r="D36" s="184">
        <v>6597</v>
      </c>
      <c r="E36" s="150">
        <v>-0.50022737608003598</v>
      </c>
    </row>
    <row r="37" spans="2:5" ht="12.75" customHeight="1" x14ac:dyDescent="0.25">
      <c r="B37" s="142"/>
      <c r="C37" s="185"/>
      <c r="D37" s="185"/>
      <c r="E37" s="186"/>
    </row>
    <row r="38" spans="2:5" ht="12.75" customHeight="1" x14ac:dyDescent="0.25">
      <c r="B38" s="180"/>
      <c r="C38" s="154" t="s">
        <v>94</v>
      </c>
      <c r="D38" s="154" t="s">
        <v>95</v>
      </c>
      <c r="E38" s="155"/>
    </row>
    <row r="39" spans="2:5" ht="12.75" customHeight="1" x14ac:dyDescent="0.25">
      <c r="B39" s="187" t="s">
        <v>106</v>
      </c>
      <c r="C39" s="135" t="s">
        <v>97</v>
      </c>
      <c r="D39" s="135" t="s">
        <v>97</v>
      </c>
      <c r="E39" s="135"/>
    </row>
    <row r="40" spans="2:5" ht="12.75" customHeight="1" x14ac:dyDescent="0.25">
      <c r="B40" s="151" t="s">
        <v>103</v>
      </c>
      <c r="C40" s="159">
        <v>137700</v>
      </c>
      <c r="D40" s="160">
        <v>137800</v>
      </c>
      <c r="E40" s="188"/>
    </row>
    <row r="41" spans="2:5" ht="12.75" customHeight="1" x14ac:dyDescent="0.25">
      <c r="B41" s="162" t="s">
        <v>104</v>
      </c>
      <c r="C41" s="189">
        <v>69000</v>
      </c>
      <c r="D41" s="164">
        <v>66000</v>
      </c>
      <c r="E41" s="161"/>
    </row>
    <row r="42" spans="2:5" ht="12.75" customHeight="1" x14ac:dyDescent="0.25">
      <c r="B42" s="151" t="s">
        <v>105</v>
      </c>
      <c r="C42" s="189">
        <v>14100</v>
      </c>
      <c r="D42" s="164">
        <v>13700</v>
      </c>
      <c r="E42" s="161"/>
    </row>
    <row r="43" spans="2:5" ht="12.75" customHeight="1" x14ac:dyDescent="0.25">
      <c r="B43" s="190" t="s">
        <v>107</v>
      </c>
      <c r="C43" s="191">
        <v>220752</v>
      </c>
      <c r="D43" s="192">
        <v>217500</v>
      </c>
      <c r="E43" s="193"/>
    </row>
    <row r="44" spans="2:5" ht="12.75" customHeight="1" x14ac:dyDescent="0.25">
      <c r="B44" s="180"/>
      <c r="C44" s="177"/>
      <c r="D44" s="177"/>
      <c r="E44" s="177"/>
    </row>
    <row r="45" spans="2:5" ht="12.75" customHeight="1" x14ac:dyDescent="0.25">
      <c r="B45" s="187" t="s">
        <v>108</v>
      </c>
      <c r="C45" s="135"/>
      <c r="D45" s="135"/>
      <c r="E45" s="135"/>
    </row>
    <row r="46" spans="2:5" ht="12.75" customHeight="1" x14ac:dyDescent="0.25">
      <c r="B46" s="151" t="s">
        <v>103</v>
      </c>
      <c r="C46" s="159">
        <v>148700</v>
      </c>
      <c r="D46" s="160">
        <v>146300</v>
      </c>
      <c r="E46" s="188"/>
    </row>
    <row r="47" spans="2:5" ht="12.75" customHeight="1" x14ac:dyDescent="0.25">
      <c r="B47" s="162" t="s">
        <v>104</v>
      </c>
      <c r="C47" s="189">
        <v>123200</v>
      </c>
      <c r="D47" s="164">
        <v>120300</v>
      </c>
      <c r="E47" s="161"/>
    </row>
    <row r="48" spans="2:5" ht="12.75" customHeight="1" x14ac:dyDescent="0.25">
      <c r="B48" s="151" t="s">
        <v>105</v>
      </c>
      <c r="C48" s="189">
        <v>30600</v>
      </c>
      <c r="D48" s="164">
        <v>31900</v>
      </c>
      <c r="E48" s="161"/>
    </row>
    <row r="49" spans="2:5" ht="12.75" customHeight="1" x14ac:dyDescent="0.25">
      <c r="B49" s="190" t="s">
        <v>109</v>
      </c>
      <c r="C49" s="191">
        <v>302483</v>
      </c>
      <c r="D49" s="192">
        <v>298500</v>
      </c>
      <c r="E49" s="193"/>
    </row>
  </sheetData>
  <mergeCells count="1">
    <mergeCell ref="B1:B2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1.42578125" customWidth="1"/>
    <col min="3" max="5" width="15.85546875" customWidth="1"/>
    <col min="6" max="6" width="4.140625" customWidth="1"/>
  </cols>
  <sheetData>
    <row r="1" spans="2:5" ht="12.75" customHeight="1" x14ac:dyDescent="0.25">
      <c r="B1" s="799" t="s">
        <v>80</v>
      </c>
      <c r="C1" s="134" t="s">
        <v>87</v>
      </c>
      <c r="D1" s="134" t="s">
        <v>87</v>
      </c>
      <c r="E1" s="194"/>
    </row>
    <row r="2" spans="2:5" ht="12.75" customHeight="1" x14ac:dyDescent="0.25">
      <c r="B2" s="799"/>
      <c r="C2" s="195" t="s">
        <v>3</v>
      </c>
      <c r="D2" s="195" t="s">
        <v>4</v>
      </c>
      <c r="E2" s="194" t="s">
        <v>88</v>
      </c>
    </row>
    <row r="3" spans="2:5" ht="12.75" customHeight="1" x14ac:dyDescent="0.25">
      <c r="B3" s="137" t="s">
        <v>89</v>
      </c>
      <c r="C3" s="135" t="s">
        <v>5</v>
      </c>
      <c r="D3" s="135" t="s">
        <v>5</v>
      </c>
      <c r="E3" s="116" t="s">
        <v>6</v>
      </c>
    </row>
    <row r="4" spans="2:5" ht="12.75" customHeight="1" x14ac:dyDescent="0.25">
      <c r="B4" s="117" t="s">
        <v>90</v>
      </c>
      <c r="C4" s="11">
        <v>3649</v>
      </c>
      <c r="D4" s="12">
        <v>3247</v>
      </c>
      <c r="E4" s="12">
        <v>12.380659069910701</v>
      </c>
    </row>
    <row r="5" spans="2:5" ht="12.75" customHeight="1" x14ac:dyDescent="0.25">
      <c r="B5" s="196" t="s">
        <v>91</v>
      </c>
      <c r="C5" s="14">
        <v>-848</v>
      </c>
      <c r="D5" s="15">
        <v>-821</v>
      </c>
      <c r="E5" s="15">
        <v>-3.2886723507917202</v>
      </c>
    </row>
    <row r="6" spans="2:5" ht="12.75" customHeight="1" x14ac:dyDescent="0.25">
      <c r="B6" s="197" t="s">
        <v>92</v>
      </c>
      <c r="C6" s="17">
        <v>2801</v>
      </c>
      <c r="D6" s="18">
        <v>2426</v>
      </c>
      <c r="E6" s="18">
        <v>15.4575432811212</v>
      </c>
    </row>
    <row r="7" spans="2:5" ht="12.75" customHeight="1" x14ac:dyDescent="0.25">
      <c r="B7" s="198" t="s">
        <v>63</v>
      </c>
      <c r="C7" s="14">
        <v>-1440.5339765180699</v>
      </c>
      <c r="D7" s="15">
        <v>-1271.1358210620001</v>
      </c>
      <c r="E7" s="15">
        <v>-13.375295043273001</v>
      </c>
    </row>
    <row r="8" spans="2:5" ht="12.75" customHeight="1" x14ac:dyDescent="0.25">
      <c r="B8" s="199" t="s">
        <v>13</v>
      </c>
      <c r="C8" s="144">
        <v>-83.466023481929497</v>
      </c>
      <c r="D8" s="145">
        <v>-67.614178937999995</v>
      </c>
      <c r="E8" s="15">
        <v>-22.0588235294118</v>
      </c>
    </row>
    <row r="9" spans="2:5" ht="12.75" customHeight="1" x14ac:dyDescent="0.25">
      <c r="B9" s="200" t="s">
        <v>14</v>
      </c>
      <c r="C9" s="201">
        <v>-1524</v>
      </c>
      <c r="D9" s="202">
        <v>-1338.75</v>
      </c>
      <c r="E9" s="18">
        <v>-13.816280806572101</v>
      </c>
    </row>
    <row r="10" spans="2:5" ht="12.75" customHeight="1" x14ac:dyDescent="0.25">
      <c r="B10" s="203" t="s">
        <v>110</v>
      </c>
      <c r="C10" s="14">
        <v>26</v>
      </c>
      <c r="D10" s="15">
        <v>39</v>
      </c>
      <c r="E10" s="15">
        <v>-33.3333333333333</v>
      </c>
    </row>
    <row r="11" spans="2:5" ht="12.75" customHeight="1" x14ac:dyDescent="0.25">
      <c r="B11" s="200" t="s">
        <v>93</v>
      </c>
      <c r="C11" s="17">
        <v>1303</v>
      </c>
      <c r="D11" s="18">
        <v>1126.25</v>
      </c>
      <c r="E11" s="18">
        <v>15.719360568383699</v>
      </c>
    </row>
    <row r="12" spans="2:5" ht="12.75" customHeight="1" x14ac:dyDescent="0.25">
      <c r="B12" s="121" t="s">
        <v>20</v>
      </c>
      <c r="C12" s="14">
        <v>918.78631979961006</v>
      </c>
      <c r="D12" s="15">
        <v>800.85410999999999</v>
      </c>
      <c r="E12" s="15">
        <v>14.731585518102399</v>
      </c>
    </row>
    <row r="13" spans="2:5" ht="12.75" customHeight="1" x14ac:dyDescent="0.25">
      <c r="B13" s="197"/>
      <c r="C13" s="204"/>
      <c r="D13" s="204"/>
      <c r="E13" s="205"/>
    </row>
    <row r="14" spans="2:5" ht="12.75" customHeight="1" x14ac:dyDescent="0.25">
      <c r="B14" s="197"/>
      <c r="C14" s="206" t="s">
        <v>94</v>
      </c>
      <c r="D14" s="206" t="s">
        <v>95</v>
      </c>
      <c r="E14" s="206"/>
    </row>
    <row r="15" spans="2:5" ht="12.75" customHeight="1" x14ac:dyDescent="0.25">
      <c r="B15" s="207" t="s">
        <v>96</v>
      </c>
      <c r="C15" s="208" t="s">
        <v>97</v>
      </c>
      <c r="D15" s="208" t="s">
        <v>97</v>
      </c>
      <c r="E15" s="208"/>
    </row>
    <row r="16" spans="2:5" ht="12.75" customHeight="1" x14ac:dyDescent="0.25">
      <c r="B16" s="121" t="s">
        <v>111</v>
      </c>
      <c r="C16" s="209">
        <v>38210</v>
      </c>
      <c r="D16" s="210">
        <v>36900</v>
      </c>
      <c r="E16" s="211"/>
    </row>
    <row r="17" spans="2:5" ht="12.75" customHeight="1" x14ac:dyDescent="0.25">
      <c r="B17" s="114" t="s">
        <v>99</v>
      </c>
      <c r="C17" s="212">
        <v>45777</v>
      </c>
      <c r="D17" s="213">
        <v>41900</v>
      </c>
      <c r="E17" s="211"/>
    </row>
    <row r="18" spans="2:5" ht="12.75" customHeight="1" x14ac:dyDescent="0.25">
      <c r="B18" s="121" t="s">
        <v>112</v>
      </c>
      <c r="C18" s="212">
        <v>8349</v>
      </c>
      <c r="D18" s="213">
        <v>7700</v>
      </c>
      <c r="E18" s="211"/>
    </row>
    <row r="19" spans="2:5" ht="12.75" customHeight="1" x14ac:dyDescent="0.25">
      <c r="B19" s="114" t="s">
        <v>77</v>
      </c>
      <c r="C19" s="163">
        <v>40728</v>
      </c>
      <c r="D19" s="213">
        <v>40300</v>
      </c>
      <c r="E19" s="211"/>
    </row>
    <row r="20" spans="2:5" ht="12.75" customHeight="1" x14ac:dyDescent="0.25">
      <c r="B20" s="114"/>
      <c r="C20" s="214"/>
      <c r="D20" s="213"/>
      <c r="E20" s="211"/>
    </row>
    <row r="21" spans="2:5" ht="12.75" customHeight="1" x14ac:dyDescent="0.25">
      <c r="B21" s="114"/>
      <c r="C21" s="134" t="s">
        <v>87</v>
      </c>
      <c r="D21" s="134" t="s">
        <v>87</v>
      </c>
      <c r="E21" s="215"/>
    </row>
    <row r="22" spans="2:5" ht="12.75" customHeight="1" x14ac:dyDescent="0.25">
      <c r="B22" s="207" t="s">
        <v>21</v>
      </c>
      <c r="C22" s="136" t="s">
        <v>3</v>
      </c>
      <c r="D22" s="134" t="s">
        <v>4</v>
      </c>
      <c r="E22" s="166"/>
    </row>
    <row r="23" spans="2:5" ht="12.75" customHeight="1" x14ac:dyDescent="0.25">
      <c r="B23" s="121" t="s">
        <v>69</v>
      </c>
      <c r="C23" s="167">
        <v>0.247</v>
      </c>
      <c r="D23" s="37">
        <v>0.23012931638967599</v>
      </c>
      <c r="E23" s="216"/>
    </row>
    <row r="24" spans="2:5" ht="12.75" customHeight="1" x14ac:dyDescent="0.25">
      <c r="B24" s="114" t="s">
        <v>113</v>
      </c>
      <c r="C24" s="163">
        <v>4987.32375148956</v>
      </c>
      <c r="D24" s="213">
        <v>4661.7818188229103</v>
      </c>
      <c r="E24" s="217"/>
    </row>
    <row r="25" spans="2:5" ht="12.75" customHeight="1" x14ac:dyDescent="0.25">
      <c r="B25" s="121" t="s">
        <v>71</v>
      </c>
      <c r="C25" s="170">
        <v>0.19600000000000001</v>
      </c>
      <c r="D25" s="218">
        <v>0.18461935463399101</v>
      </c>
      <c r="E25" s="217"/>
    </row>
    <row r="26" spans="2:5" ht="12.75" customHeight="1" x14ac:dyDescent="0.25">
      <c r="B26" s="114" t="s">
        <v>114</v>
      </c>
      <c r="C26" s="163">
        <v>6287.9463723784502</v>
      </c>
      <c r="D26" s="213">
        <v>5810.94363183315</v>
      </c>
      <c r="E26" s="217"/>
    </row>
    <row r="27" spans="2:5" ht="12.75" customHeight="1" x14ac:dyDescent="0.25">
      <c r="B27" s="121" t="s">
        <v>26</v>
      </c>
      <c r="C27" s="173">
        <v>0.41764867086873098</v>
      </c>
      <c r="D27" s="219">
        <v>0.41230366492146597</v>
      </c>
      <c r="E27" s="220"/>
    </row>
    <row r="28" spans="2:5" ht="12.75" customHeight="1" x14ac:dyDescent="0.25">
      <c r="B28" s="114" t="s">
        <v>27</v>
      </c>
      <c r="C28" s="176">
        <v>271.36342530504999</v>
      </c>
      <c r="D28" s="15">
        <v>300.66978659944903</v>
      </c>
      <c r="E28" s="217"/>
    </row>
    <row r="29" spans="2:5" ht="12.75" customHeight="1" x14ac:dyDescent="0.25">
      <c r="B29" s="143" t="s">
        <v>101</v>
      </c>
      <c r="C29" s="221">
        <v>9.1200000000000003E-2</v>
      </c>
      <c r="D29" s="222">
        <v>8.9800000000000005E-2</v>
      </c>
      <c r="E29" s="177"/>
    </row>
  </sheetData>
  <mergeCells count="1">
    <mergeCell ref="B1:B2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1.7109375" customWidth="1"/>
    <col min="3" max="4" width="16.85546875" customWidth="1"/>
    <col min="5" max="5" width="12" customWidth="1"/>
    <col min="6" max="6" width="2.140625" customWidth="1"/>
    <col min="7" max="8" width="17" customWidth="1"/>
    <col min="9" max="9" width="10.42578125" customWidth="1"/>
    <col min="10" max="10" width="4.140625" customWidth="1"/>
  </cols>
  <sheetData>
    <row r="1" spans="2:9" ht="12.75" customHeight="1" x14ac:dyDescent="0.25">
      <c r="B1" s="223"/>
      <c r="C1" s="224"/>
      <c r="D1" s="225"/>
      <c r="E1" s="223"/>
      <c r="F1" s="223"/>
      <c r="G1" s="800" t="s">
        <v>115</v>
      </c>
      <c r="H1" s="800"/>
      <c r="I1" s="800"/>
    </row>
    <row r="2" spans="2:9" ht="12.75" customHeight="1" x14ac:dyDescent="0.25">
      <c r="B2" s="799" t="s">
        <v>81</v>
      </c>
      <c r="C2" s="134" t="s">
        <v>87</v>
      </c>
      <c r="D2" s="134" t="s">
        <v>87</v>
      </c>
      <c r="E2" s="226"/>
      <c r="F2" s="114"/>
      <c r="G2" s="134" t="s">
        <v>87</v>
      </c>
      <c r="H2" s="134" t="s">
        <v>87</v>
      </c>
      <c r="I2" s="226"/>
    </row>
    <row r="3" spans="2:9" ht="12.75" customHeight="1" x14ac:dyDescent="0.25">
      <c r="B3" s="799"/>
      <c r="C3" s="195" t="s">
        <v>3</v>
      </c>
      <c r="D3" s="195" t="s">
        <v>4</v>
      </c>
      <c r="E3" s="226" t="s">
        <v>88</v>
      </c>
      <c r="F3" s="114"/>
      <c r="G3" s="195" t="s">
        <v>3</v>
      </c>
      <c r="H3" s="195" t="s">
        <v>4</v>
      </c>
      <c r="I3" s="226" t="s">
        <v>88</v>
      </c>
    </row>
    <row r="4" spans="2:9" ht="12.75" customHeight="1" x14ac:dyDescent="0.25">
      <c r="B4" s="137" t="s">
        <v>89</v>
      </c>
      <c r="C4" s="227" t="s">
        <v>5</v>
      </c>
      <c r="D4" s="227" t="s">
        <v>5</v>
      </c>
      <c r="E4" s="227" t="s">
        <v>6</v>
      </c>
      <c r="F4" s="135"/>
      <c r="G4" s="227" t="s">
        <v>5</v>
      </c>
      <c r="H4" s="227" t="s">
        <v>5</v>
      </c>
      <c r="I4" s="227" t="s">
        <v>6</v>
      </c>
    </row>
    <row r="5" spans="2:9" ht="12.75" customHeight="1" x14ac:dyDescent="0.25">
      <c r="B5" s="117" t="s">
        <v>7</v>
      </c>
      <c r="C5" s="228">
        <v>2719</v>
      </c>
      <c r="D5" s="140">
        <v>2701</v>
      </c>
      <c r="E5" s="140">
        <v>0.66641984450203595</v>
      </c>
      <c r="F5" s="114"/>
      <c r="G5" s="228">
        <v>2719</v>
      </c>
      <c r="H5" s="140">
        <v>2568</v>
      </c>
      <c r="I5" s="140">
        <v>5.88006230529595</v>
      </c>
    </row>
    <row r="6" spans="2:9" ht="12.75" customHeight="1" x14ac:dyDescent="0.25">
      <c r="B6" s="203" t="s">
        <v>91</v>
      </c>
      <c r="C6" s="152">
        <v>-262</v>
      </c>
      <c r="D6" s="146">
        <v>-270</v>
      </c>
      <c r="E6" s="146">
        <v>2.9629629629629601</v>
      </c>
      <c r="F6" s="114"/>
      <c r="G6" s="152">
        <v>-262</v>
      </c>
      <c r="H6" s="146">
        <v>-256</v>
      </c>
      <c r="I6" s="146">
        <v>-2.34375</v>
      </c>
    </row>
    <row r="7" spans="2:9" ht="12.75" customHeight="1" x14ac:dyDescent="0.25">
      <c r="B7" s="200" t="s">
        <v>92</v>
      </c>
      <c r="C7" s="149">
        <v>2457</v>
      </c>
      <c r="D7" s="150">
        <v>2431</v>
      </c>
      <c r="E7" s="150">
        <v>1.0695187165775399</v>
      </c>
      <c r="F7" s="114"/>
      <c r="G7" s="149">
        <v>2457</v>
      </c>
      <c r="H7" s="150">
        <v>2312</v>
      </c>
      <c r="I7" s="150">
        <v>6.2716262975778596</v>
      </c>
    </row>
    <row r="8" spans="2:9" ht="12.75" customHeight="1" x14ac:dyDescent="0.25">
      <c r="B8" s="198" t="s">
        <v>10</v>
      </c>
      <c r="C8" s="144">
        <v>-1652</v>
      </c>
      <c r="D8" s="145">
        <v>-1654</v>
      </c>
      <c r="E8" s="145">
        <v>0</v>
      </c>
      <c r="F8" s="114"/>
      <c r="G8" s="152">
        <v>-1652</v>
      </c>
      <c r="H8" s="145">
        <v>-1575</v>
      </c>
      <c r="I8" s="146">
        <v>-4.8223350253807098</v>
      </c>
    </row>
    <row r="9" spans="2:9" ht="12.75" customHeight="1" x14ac:dyDescent="0.25">
      <c r="B9" s="143" t="s">
        <v>11</v>
      </c>
      <c r="C9" s="144">
        <v>0</v>
      </c>
      <c r="D9" s="145">
        <v>-1.1000000000000001</v>
      </c>
      <c r="E9" s="145"/>
      <c r="F9" s="114"/>
      <c r="G9" s="152">
        <v>0</v>
      </c>
      <c r="H9" s="145">
        <v>-1</v>
      </c>
      <c r="I9" s="146"/>
    </row>
    <row r="10" spans="2:9" ht="12.75" customHeight="1" x14ac:dyDescent="0.25">
      <c r="B10" s="229" t="s">
        <v>13</v>
      </c>
      <c r="C10" s="144">
        <v>-20.152808223962602</v>
      </c>
      <c r="D10" s="145">
        <v>-28.194061514075301</v>
      </c>
      <c r="E10" s="145">
        <v>28.571428571428601</v>
      </c>
      <c r="F10" s="114"/>
      <c r="G10" s="152">
        <v>-20.152808223962602</v>
      </c>
      <c r="H10" s="145">
        <v>-27</v>
      </c>
      <c r="I10" s="146">
        <v>25.925925925925899</v>
      </c>
    </row>
    <row r="11" spans="2:9" ht="12.75" customHeight="1" x14ac:dyDescent="0.25">
      <c r="B11" s="200" t="s">
        <v>14</v>
      </c>
      <c r="C11" s="149">
        <v>-1672</v>
      </c>
      <c r="D11" s="150">
        <v>-1683</v>
      </c>
      <c r="E11" s="150">
        <v>0.65359477124182996</v>
      </c>
      <c r="F11" s="114"/>
      <c r="G11" s="149">
        <v>-1672</v>
      </c>
      <c r="H11" s="150">
        <v>-1603</v>
      </c>
      <c r="I11" s="150">
        <v>-4.23940149625935</v>
      </c>
    </row>
    <row r="12" spans="2:9" ht="12.75" customHeight="1" x14ac:dyDescent="0.25">
      <c r="B12" s="229" t="s">
        <v>110</v>
      </c>
      <c r="C12" s="152">
        <v>6</v>
      </c>
      <c r="D12" s="146">
        <v>8</v>
      </c>
      <c r="E12" s="145">
        <v>-25</v>
      </c>
      <c r="F12" s="114"/>
      <c r="G12" s="152">
        <v>6</v>
      </c>
      <c r="H12" s="146">
        <v>7</v>
      </c>
      <c r="I12" s="145">
        <v>-14.285714285714301</v>
      </c>
    </row>
    <row r="13" spans="2:9" ht="12.75" customHeight="1" x14ac:dyDescent="0.25">
      <c r="B13" s="200" t="s">
        <v>93</v>
      </c>
      <c r="C13" s="149">
        <v>791</v>
      </c>
      <c r="D13" s="150">
        <v>756</v>
      </c>
      <c r="E13" s="150">
        <v>4.6296296296296298</v>
      </c>
      <c r="F13" s="114"/>
      <c r="G13" s="149">
        <v>791</v>
      </c>
      <c r="H13" s="150">
        <v>716</v>
      </c>
      <c r="I13" s="150">
        <v>10</v>
      </c>
    </row>
    <row r="14" spans="2:9" ht="12.75" customHeight="1" x14ac:dyDescent="0.25">
      <c r="B14" s="121" t="s">
        <v>20</v>
      </c>
      <c r="C14" s="152">
        <v>298</v>
      </c>
      <c r="D14" s="146">
        <v>272.12644</v>
      </c>
      <c r="E14" s="146">
        <v>9.5588235294117592</v>
      </c>
      <c r="F14" s="230"/>
      <c r="G14" s="152">
        <v>298</v>
      </c>
      <c r="H14" s="146">
        <v>256</v>
      </c>
      <c r="I14" s="146">
        <v>16</v>
      </c>
    </row>
    <row r="15" spans="2:9" ht="12.75" customHeight="1" x14ac:dyDescent="0.25">
      <c r="B15" s="230"/>
      <c r="C15" s="116"/>
      <c r="D15" s="230"/>
      <c r="E15" s="231"/>
      <c r="F15" s="96"/>
      <c r="G15" s="96"/>
      <c r="H15" s="96"/>
      <c r="I15" s="96"/>
    </row>
    <row r="16" spans="2:9" ht="12.75" customHeight="1" x14ac:dyDescent="0.25">
      <c r="B16" s="801" t="s">
        <v>96</v>
      </c>
      <c r="C16" s="206" t="s">
        <v>94</v>
      </c>
      <c r="D16" s="206" t="s">
        <v>95</v>
      </c>
      <c r="E16" s="232"/>
      <c r="F16" s="96"/>
      <c r="G16" s="206" t="s">
        <v>94</v>
      </c>
      <c r="H16" s="206" t="s">
        <v>95</v>
      </c>
      <c r="I16" s="232"/>
    </row>
    <row r="17" spans="2:9" ht="12.75" customHeight="1" x14ac:dyDescent="0.25">
      <c r="B17" s="802"/>
      <c r="C17" s="233" t="s">
        <v>116</v>
      </c>
      <c r="D17" s="233" t="s">
        <v>116</v>
      </c>
      <c r="E17" s="233"/>
      <c r="F17" s="114"/>
      <c r="G17" s="233" t="s">
        <v>116</v>
      </c>
      <c r="H17" s="233" t="s">
        <v>116</v>
      </c>
      <c r="I17" s="233"/>
    </row>
    <row r="18" spans="2:9" ht="12.75" customHeight="1" x14ac:dyDescent="0.25">
      <c r="B18" s="117" t="s">
        <v>98</v>
      </c>
      <c r="C18" s="234">
        <v>31667</v>
      </c>
      <c r="D18" s="235">
        <v>33800</v>
      </c>
      <c r="E18" s="236"/>
      <c r="F18" s="114"/>
      <c r="G18" s="234">
        <v>31667</v>
      </c>
      <c r="H18" s="235">
        <v>30900</v>
      </c>
      <c r="I18" s="236"/>
    </row>
    <row r="19" spans="2:9" ht="12.75" customHeight="1" x14ac:dyDescent="0.25">
      <c r="B19" s="121" t="s">
        <v>99</v>
      </c>
      <c r="C19" s="237">
        <v>52191</v>
      </c>
      <c r="D19" s="238">
        <v>54000</v>
      </c>
      <c r="E19" s="239"/>
      <c r="F19" s="114"/>
      <c r="G19" s="237">
        <v>52191</v>
      </c>
      <c r="H19" s="238">
        <v>49500</v>
      </c>
      <c r="I19" s="239"/>
    </row>
    <row r="20" spans="2:9" ht="12.75" customHeight="1" x14ac:dyDescent="0.25">
      <c r="B20" s="121" t="s">
        <v>100</v>
      </c>
      <c r="C20" s="237">
        <v>31760</v>
      </c>
      <c r="D20" s="238">
        <v>34400</v>
      </c>
      <c r="E20" s="239"/>
      <c r="F20" s="114"/>
      <c r="G20" s="237">
        <v>31760</v>
      </c>
      <c r="H20" s="238">
        <v>31500</v>
      </c>
      <c r="I20" s="239"/>
    </row>
    <row r="21" spans="2:9" ht="12.75" customHeight="1" x14ac:dyDescent="0.25">
      <c r="B21" s="121" t="s">
        <v>77</v>
      </c>
      <c r="C21" s="237">
        <v>36048</v>
      </c>
      <c r="D21" s="238">
        <v>36400</v>
      </c>
      <c r="E21" s="239"/>
      <c r="F21" s="114"/>
      <c r="G21" s="237">
        <v>36048</v>
      </c>
      <c r="H21" s="238">
        <v>33200</v>
      </c>
      <c r="I21" s="239"/>
    </row>
    <row r="22" spans="2:9" ht="12.75" customHeight="1" x14ac:dyDescent="0.25">
      <c r="B22" s="121"/>
      <c r="C22" s="211"/>
      <c r="D22" s="239"/>
      <c r="E22" s="239"/>
      <c r="F22" s="114"/>
      <c r="G22" s="114"/>
      <c r="H22" s="114"/>
      <c r="I22" s="114"/>
    </row>
    <row r="23" spans="2:9" ht="12.75" customHeight="1" x14ac:dyDescent="0.25">
      <c r="B23" s="121"/>
      <c r="C23" s="134" t="s">
        <v>87</v>
      </c>
      <c r="D23" s="134" t="s">
        <v>87</v>
      </c>
      <c r="E23" s="240"/>
      <c r="F23" s="114"/>
      <c r="G23" s="114"/>
      <c r="H23" s="114"/>
      <c r="I23" s="114"/>
    </row>
    <row r="24" spans="2:9" ht="12.75" customHeight="1" x14ac:dyDescent="0.25">
      <c r="B24" s="207" t="s">
        <v>21</v>
      </c>
      <c r="C24" s="195" t="s">
        <v>3</v>
      </c>
      <c r="D24" s="195" t="s">
        <v>4</v>
      </c>
      <c r="E24" s="154"/>
      <c r="F24" s="114"/>
      <c r="G24" s="114"/>
      <c r="H24" s="114"/>
      <c r="I24" s="114"/>
    </row>
    <row r="25" spans="2:9" ht="12.75" customHeight="1" x14ac:dyDescent="0.25">
      <c r="B25" s="114" t="s">
        <v>69</v>
      </c>
      <c r="C25" s="241">
        <v>0.13700000000000001</v>
      </c>
      <c r="D25" s="242">
        <v>0.132499516489092</v>
      </c>
      <c r="E25" s="243"/>
      <c r="F25" s="114"/>
      <c r="G25" s="114"/>
      <c r="H25" s="114"/>
      <c r="I25" s="114"/>
    </row>
    <row r="26" spans="2:9" ht="12.75" customHeight="1" x14ac:dyDescent="0.25">
      <c r="B26" s="121" t="s">
        <v>70</v>
      </c>
      <c r="C26" s="237">
        <v>2891.1737199388899</v>
      </c>
      <c r="D26" s="238">
        <v>2738.3892632031102</v>
      </c>
      <c r="E26" s="244"/>
      <c r="F26" s="114"/>
      <c r="G26" s="114"/>
      <c r="H26" s="114"/>
      <c r="I26" s="114"/>
    </row>
    <row r="27" spans="2:9" ht="12.75" customHeight="1" x14ac:dyDescent="0.25">
      <c r="B27" s="121" t="s">
        <v>71</v>
      </c>
      <c r="C27" s="245">
        <v>0.10100000000000001</v>
      </c>
      <c r="D27" s="246">
        <v>9.5686387160771103E-2</v>
      </c>
      <c r="E27" s="247"/>
      <c r="F27" s="114"/>
      <c r="G27" s="114"/>
      <c r="H27" s="114"/>
      <c r="I27" s="114"/>
    </row>
    <row r="28" spans="2:9" ht="12.75" customHeight="1" x14ac:dyDescent="0.25">
      <c r="B28" s="121" t="s">
        <v>72</v>
      </c>
      <c r="C28" s="237">
        <v>3922.1340156555498</v>
      </c>
      <c r="D28" s="238">
        <v>3791.9213390688701</v>
      </c>
      <c r="E28" s="244"/>
      <c r="F28" s="114"/>
      <c r="G28" s="114"/>
      <c r="H28" s="114"/>
      <c r="I28" s="114"/>
    </row>
    <row r="29" spans="2:9" ht="12.75" customHeight="1" x14ac:dyDescent="0.25">
      <c r="B29" s="203" t="s">
        <v>26</v>
      </c>
      <c r="C29" s="248">
        <v>0.61493196027951502</v>
      </c>
      <c r="D29" s="249">
        <v>0.623102554609404</v>
      </c>
      <c r="E29" s="175"/>
      <c r="F29" s="114"/>
      <c r="G29" s="114"/>
      <c r="H29" s="114"/>
      <c r="I29" s="114"/>
    </row>
    <row r="30" spans="2:9" ht="12.75" customHeight="1" x14ac:dyDescent="0.25">
      <c r="B30" s="203" t="s">
        <v>27</v>
      </c>
      <c r="C30" s="152">
        <v>100.860877992361</v>
      </c>
      <c r="D30" s="145">
        <v>97.260799378175093</v>
      </c>
      <c r="E30" s="177"/>
      <c r="F30" s="114"/>
      <c r="G30" s="114"/>
      <c r="H30" s="114"/>
      <c r="I30" s="114"/>
    </row>
    <row r="31" spans="2:9" ht="12.75" customHeight="1" x14ac:dyDescent="0.25">
      <c r="B31" s="143" t="s">
        <v>101</v>
      </c>
      <c r="C31" s="250">
        <v>5.9799999999999999E-2</v>
      </c>
      <c r="D31" s="251">
        <v>5.96E-2</v>
      </c>
      <c r="E31" s="177"/>
      <c r="F31" s="114"/>
      <c r="G31" s="114"/>
      <c r="H31" s="114"/>
      <c r="I31" s="114"/>
    </row>
    <row r="32" spans="2:9" ht="12.75" customHeight="1" x14ac:dyDescent="0.25"/>
  </sheetData>
  <mergeCells count="3">
    <mergeCell ref="G1:I1"/>
    <mergeCell ref="B2:B3"/>
    <mergeCell ref="B16:B17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54.5703125" customWidth="1"/>
    <col min="3" max="4" width="16.140625" customWidth="1"/>
    <col min="5" max="5" width="10.5703125" customWidth="1"/>
    <col min="6" max="6" width="4" customWidth="1"/>
  </cols>
  <sheetData>
    <row r="1" spans="2:5" ht="12.75" customHeight="1" x14ac:dyDescent="0.25">
      <c r="B1" s="799" t="s">
        <v>82</v>
      </c>
      <c r="C1" s="134" t="s">
        <v>87</v>
      </c>
      <c r="D1" s="134" t="s">
        <v>87</v>
      </c>
      <c r="E1" s="252"/>
    </row>
    <row r="2" spans="2:5" ht="12.75" customHeight="1" x14ac:dyDescent="0.25">
      <c r="B2" s="799"/>
      <c r="C2" s="252" t="s">
        <v>3</v>
      </c>
      <c r="D2" s="252" t="s">
        <v>4</v>
      </c>
      <c r="E2" s="252" t="s">
        <v>88</v>
      </c>
    </row>
    <row r="3" spans="2:5" ht="12.75" customHeight="1" x14ac:dyDescent="0.25">
      <c r="B3" s="137" t="s">
        <v>89</v>
      </c>
      <c r="C3" s="253" t="s">
        <v>5</v>
      </c>
      <c r="D3" s="253" t="s">
        <v>5</v>
      </c>
      <c r="E3" s="253" t="s">
        <v>6</v>
      </c>
    </row>
    <row r="4" spans="2:5" ht="12.75" customHeight="1" x14ac:dyDescent="0.25">
      <c r="B4" s="117" t="s">
        <v>117</v>
      </c>
      <c r="C4" s="228">
        <v>6110</v>
      </c>
      <c r="D4" s="140">
        <v>5922.00000000001</v>
      </c>
      <c r="E4" s="140">
        <v>3.17460317460317</v>
      </c>
    </row>
    <row r="5" spans="2:5" ht="12.75" customHeight="1" x14ac:dyDescent="0.25">
      <c r="B5" s="254" t="s">
        <v>118</v>
      </c>
      <c r="C5" s="255">
        <v>-36</v>
      </c>
      <c r="D5" s="256">
        <v>21</v>
      </c>
      <c r="E5" s="256"/>
    </row>
    <row r="6" spans="2:5" ht="12.75" customHeight="1" x14ac:dyDescent="0.25">
      <c r="B6" s="200" t="s">
        <v>92</v>
      </c>
      <c r="C6" s="257">
        <v>6074</v>
      </c>
      <c r="D6" s="258">
        <v>5943.00000000001</v>
      </c>
      <c r="E6" s="258">
        <v>2.2042739357226999</v>
      </c>
    </row>
    <row r="7" spans="2:5" ht="12.75" customHeight="1" x14ac:dyDescent="0.25">
      <c r="B7" s="121" t="s">
        <v>10</v>
      </c>
      <c r="C7" s="259">
        <v>-4059</v>
      </c>
      <c r="D7" s="260">
        <v>-4153</v>
      </c>
      <c r="E7" s="260">
        <v>2.2634240308210898</v>
      </c>
    </row>
    <row r="8" spans="2:5" ht="12.75" customHeight="1" x14ac:dyDescent="0.25">
      <c r="B8" s="254" t="s">
        <v>11</v>
      </c>
      <c r="C8" s="259">
        <v>-101.371600616469</v>
      </c>
      <c r="D8" s="260">
        <v>-96.128073185883295</v>
      </c>
      <c r="E8" s="260">
        <v>-5.2083333333333304</v>
      </c>
    </row>
    <row r="9" spans="2:5" ht="12.75" customHeight="1" x14ac:dyDescent="0.25">
      <c r="B9" s="254" t="s">
        <v>13</v>
      </c>
      <c r="C9" s="259">
        <v>-156.60011014</v>
      </c>
      <c r="D9" s="145">
        <v>-351.80139674249</v>
      </c>
      <c r="E9" s="260">
        <v>55.397727272727302</v>
      </c>
    </row>
    <row r="10" spans="2:5" ht="12.75" customHeight="1" x14ac:dyDescent="0.25">
      <c r="B10" s="200" t="s">
        <v>14</v>
      </c>
      <c r="C10" s="257">
        <v>-4317.0020175993004</v>
      </c>
      <c r="D10" s="258">
        <v>-4601</v>
      </c>
      <c r="E10" s="258">
        <v>6.1725711801782204</v>
      </c>
    </row>
    <row r="11" spans="2:5" ht="12.75" customHeight="1" x14ac:dyDescent="0.25">
      <c r="B11" s="200" t="s">
        <v>93</v>
      </c>
      <c r="C11" s="257">
        <v>1756.99798240071</v>
      </c>
      <c r="D11" s="258">
        <v>1342.00000000001</v>
      </c>
      <c r="E11" s="131">
        <v>30.923994038748098</v>
      </c>
    </row>
    <row r="12" spans="2:5" ht="12.75" customHeight="1" x14ac:dyDescent="0.25">
      <c r="B12" s="121" t="s">
        <v>20</v>
      </c>
      <c r="C12" s="261">
        <v>942.95732840127005</v>
      </c>
      <c r="D12" s="262">
        <v>546.63000000000898</v>
      </c>
      <c r="E12" s="123">
        <v>72.394881170018294</v>
      </c>
    </row>
    <row r="13" spans="2:5" ht="12.75" customHeight="1" x14ac:dyDescent="0.25">
      <c r="B13" s="263"/>
      <c r="C13" s="135"/>
      <c r="D13" s="116"/>
      <c r="E13" s="116"/>
    </row>
    <row r="14" spans="2:5" ht="12.75" customHeight="1" x14ac:dyDescent="0.25">
      <c r="B14" s="263"/>
      <c r="C14" s="133" t="s">
        <v>94</v>
      </c>
      <c r="D14" s="133" t="s">
        <v>95</v>
      </c>
      <c r="E14" s="133"/>
    </row>
    <row r="15" spans="2:5" ht="12.75" customHeight="1" x14ac:dyDescent="0.25">
      <c r="B15" s="264" t="s">
        <v>119</v>
      </c>
      <c r="C15" s="253" t="s">
        <v>97</v>
      </c>
      <c r="D15" s="253" t="s">
        <v>97</v>
      </c>
      <c r="E15" s="253"/>
    </row>
    <row r="16" spans="2:5" ht="12.75" customHeight="1" x14ac:dyDescent="0.25">
      <c r="B16" s="265" t="s">
        <v>120</v>
      </c>
      <c r="C16" s="234">
        <v>128892</v>
      </c>
      <c r="D16" s="160">
        <v>123100</v>
      </c>
      <c r="E16" s="236"/>
    </row>
    <row r="17" spans="2:5" ht="12.75" customHeight="1" x14ac:dyDescent="0.25">
      <c r="B17" s="254" t="s">
        <v>121</v>
      </c>
      <c r="C17" s="266">
        <v>79895</v>
      </c>
      <c r="D17" s="164">
        <v>81800</v>
      </c>
      <c r="E17" s="267"/>
    </row>
    <row r="18" spans="2:5" ht="12.75" customHeight="1" x14ac:dyDescent="0.25">
      <c r="B18" s="121" t="s">
        <v>122</v>
      </c>
      <c r="C18" s="266">
        <v>137040</v>
      </c>
      <c r="D18" s="164">
        <v>118500</v>
      </c>
      <c r="E18" s="267"/>
    </row>
    <row r="19" spans="2:5" ht="12.75" customHeight="1" x14ac:dyDescent="0.25">
      <c r="B19" s="121" t="s">
        <v>123</v>
      </c>
      <c r="C19" s="266">
        <v>145690</v>
      </c>
      <c r="D19" s="164">
        <v>127700</v>
      </c>
      <c r="E19" s="267"/>
    </row>
    <row r="20" spans="2:5" ht="12.75" customHeight="1" x14ac:dyDescent="0.25">
      <c r="B20" s="254" t="s">
        <v>124</v>
      </c>
      <c r="C20" s="266">
        <v>69336</v>
      </c>
      <c r="D20" s="164">
        <v>58400</v>
      </c>
      <c r="E20" s="267"/>
    </row>
    <row r="21" spans="2:5" ht="12.75" customHeight="1" x14ac:dyDescent="0.25">
      <c r="B21" s="268" t="s">
        <v>99</v>
      </c>
      <c r="C21" s="266">
        <v>452046</v>
      </c>
      <c r="D21" s="164">
        <v>420100</v>
      </c>
      <c r="E21" s="267"/>
    </row>
    <row r="22" spans="2:5" ht="12.75" customHeight="1" x14ac:dyDescent="0.25">
      <c r="B22" s="269" t="s">
        <v>77</v>
      </c>
      <c r="C22" s="163">
        <v>120475</v>
      </c>
      <c r="D22" s="164">
        <v>115300</v>
      </c>
      <c r="E22" s="267"/>
    </row>
    <row r="23" spans="2:5" ht="12.75" customHeight="1" x14ac:dyDescent="0.25">
      <c r="B23" s="269"/>
      <c r="C23" s="270"/>
      <c r="D23" s="270"/>
      <c r="E23" s="271"/>
    </row>
    <row r="24" spans="2:5" ht="12.75" customHeight="1" x14ac:dyDescent="0.25">
      <c r="B24" s="269"/>
      <c r="C24" s="272" t="s">
        <v>87</v>
      </c>
      <c r="D24" s="272" t="s">
        <v>87</v>
      </c>
      <c r="E24" s="271"/>
    </row>
    <row r="25" spans="2:5" ht="12.75" customHeight="1" x14ac:dyDescent="0.25">
      <c r="B25" s="264" t="s">
        <v>21</v>
      </c>
      <c r="C25" s="166" t="s">
        <v>3</v>
      </c>
      <c r="D25" s="154" t="s">
        <v>4</v>
      </c>
      <c r="E25" s="154"/>
    </row>
    <row r="26" spans="2:5" ht="12.75" customHeight="1" x14ac:dyDescent="0.25">
      <c r="B26" s="273" t="s">
        <v>69</v>
      </c>
      <c r="C26" s="241">
        <v>9.0999999999999998E-2</v>
      </c>
      <c r="D26" s="168">
        <v>5.1191247092831897E-2</v>
      </c>
      <c r="E26" s="274"/>
    </row>
    <row r="27" spans="2:5" ht="12.75" customHeight="1" x14ac:dyDescent="0.25">
      <c r="B27" s="269" t="s">
        <v>70</v>
      </c>
      <c r="C27" s="163">
        <v>14033.922908513199</v>
      </c>
      <c r="D27" s="164">
        <v>14554.084351923801</v>
      </c>
      <c r="E27" s="271"/>
    </row>
    <row r="28" spans="2:5" ht="12.75" customHeight="1" x14ac:dyDescent="0.25">
      <c r="B28" s="275" t="s">
        <v>71</v>
      </c>
      <c r="C28" s="245">
        <v>8.5999999999999993E-2</v>
      </c>
      <c r="D28" s="171">
        <v>4.8733308971311E-2</v>
      </c>
      <c r="E28" s="276"/>
    </row>
    <row r="29" spans="2:5" ht="12.75" customHeight="1" x14ac:dyDescent="0.25">
      <c r="B29" s="269" t="s">
        <v>72</v>
      </c>
      <c r="C29" s="163">
        <v>14927.0219361854</v>
      </c>
      <c r="D29" s="164">
        <v>15288.1416016271</v>
      </c>
      <c r="E29" s="271"/>
    </row>
    <row r="30" spans="2:5" ht="12.75" customHeight="1" x14ac:dyDescent="0.25">
      <c r="B30" s="275" t="s">
        <v>26</v>
      </c>
      <c r="C30" s="248">
        <v>0.70654697505716801</v>
      </c>
      <c r="D30" s="174">
        <v>0.77693346842282895</v>
      </c>
      <c r="E30" s="277"/>
    </row>
    <row r="31" spans="2:5" ht="12.75" customHeight="1" x14ac:dyDescent="0.25">
      <c r="B31" s="114"/>
      <c r="C31" s="114"/>
      <c r="D31" s="114"/>
      <c r="E31" s="252" t="s">
        <v>88</v>
      </c>
    </row>
    <row r="32" spans="2:5" ht="12.75" customHeight="1" x14ac:dyDescent="0.25">
      <c r="B32" s="278" t="s">
        <v>102</v>
      </c>
      <c r="C32" s="208" t="s">
        <v>125</v>
      </c>
      <c r="D32" s="208" t="s">
        <v>125</v>
      </c>
      <c r="E32" s="208" t="s">
        <v>6</v>
      </c>
    </row>
    <row r="33" spans="2:5" ht="12.75" customHeight="1" x14ac:dyDescent="0.25">
      <c r="B33" s="279" t="s">
        <v>126</v>
      </c>
      <c r="C33" s="228">
        <v>1637</v>
      </c>
      <c r="D33" s="140">
        <v>1584</v>
      </c>
      <c r="E33" s="140">
        <v>3.3459595959596</v>
      </c>
    </row>
    <row r="34" spans="2:5" ht="12.75" customHeight="1" x14ac:dyDescent="0.25">
      <c r="B34" s="280" t="s">
        <v>127</v>
      </c>
      <c r="C34" s="281">
        <v>360</v>
      </c>
      <c r="D34" s="146">
        <v>306</v>
      </c>
      <c r="E34" s="146">
        <v>17.647058823529399</v>
      </c>
    </row>
    <row r="35" spans="2:5" ht="12.75" customHeight="1" x14ac:dyDescent="0.25">
      <c r="B35" s="282" t="s">
        <v>128</v>
      </c>
      <c r="C35" s="149">
        <v>1997</v>
      </c>
      <c r="D35" s="150">
        <v>1890</v>
      </c>
      <c r="E35" s="150">
        <v>5.6613756613756596</v>
      </c>
    </row>
    <row r="36" spans="2:5" ht="12.75" customHeight="1" x14ac:dyDescent="0.25">
      <c r="B36" s="280" t="s">
        <v>129</v>
      </c>
      <c r="C36" s="152">
        <v>774</v>
      </c>
      <c r="D36" s="146">
        <v>871</v>
      </c>
      <c r="E36" s="146">
        <v>-11.021814006888601</v>
      </c>
    </row>
    <row r="37" spans="2:5" ht="12.75" customHeight="1" x14ac:dyDescent="0.25">
      <c r="B37" s="280" t="s">
        <v>130</v>
      </c>
      <c r="C37" s="152">
        <v>1676</v>
      </c>
      <c r="D37" s="146">
        <v>1615</v>
      </c>
      <c r="E37" s="146">
        <v>3.7770897832817298</v>
      </c>
    </row>
    <row r="38" spans="2:5" ht="12.75" customHeight="1" x14ac:dyDescent="0.25">
      <c r="B38" s="280" t="s">
        <v>131</v>
      </c>
      <c r="C38" s="152">
        <v>1663</v>
      </c>
      <c r="D38" s="146">
        <v>1526</v>
      </c>
      <c r="E38" s="146">
        <v>8.9777195281782394</v>
      </c>
    </row>
    <row r="39" spans="2:5" ht="12.75" customHeight="1" x14ac:dyDescent="0.25">
      <c r="B39" s="200" t="s">
        <v>132</v>
      </c>
      <c r="C39" s="149">
        <v>4113</v>
      </c>
      <c r="D39" s="150">
        <v>4012</v>
      </c>
      <c r="E39" s="150">
        <v>2.5423728813559299</v>
      </c>
    </row>
    <row r="40" spans="2:5" ht="12.75" customHeight="1" x14ac:dyDescent="0.25">
      <c r="B40" s="200" t="s">
        <v>133</v>
      </c>
      <c r="C40" s="149">
        <v>6110</v>
      </c>
      <c r="D40" s="150">
        <v>5902</v>
      </c>
      <c r="E40" s="150">
        <v>3.5411724839037602</v>
      </c>
    </row>
    <row r="41" spans="2:5" ht="12.75" customHeight="1" x14ac:dyDescent="0.25">
      <c r="B41" s="121" t="s">
        <v>134</v>
      </c>
      <c r="C41" s="152">
        <v>0</v>
      </c>
      <c r="D41" s="146">
        <v>20</v>
      </c>
      <c r="E41" s="146"/>
    </row>
    <row r="42" spans="2:5" ht="12.75" customHeight="1" x14ac:dyDescent="0.25">
      <c r="B42" s="200" t="s">
        <v>117</v>
      </c>
      <c r="C42" s="149">
        <v>6110</v>
      </c>
      <c r="D42" s="258">
        <v>5922.00000000001</v>
      </c>
      <c r="E42" s="150">
        <v>3.17460317460317</v>
      </c>
    </row>
  </sheetData>
  <mergeCells count="1">
    <mergeCell ref="B1:B2"/>
  </mergeCells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36.5703125" customWidth="1"/>
    <col min="3" max="4" width="19.42578125" customWidth="1"/>
    <col min="5" max="5" width="3.42578125" customWidth="1"/>
  </cols>
  <sheetData>
    <row r="1" spans="2:4" ht="12.75" customHeight="1" x14ac:dyDescent="0.25">
      <c r="B1" s="803" t="s">
        <v>135</v>
      </c>
      <c r="C1" s="134" t="s">
        <v>87</v>
      </c>
      <c r="D1" s="134" t="s">
        <v>87</v>
      </c>
    </row>
    <row r="2" spans="2:4" ht="12.75" customHeight="1" x14ac:dyDescent="0.25">
      <c r="B2" s="803"/>
      <c r="C2" s="252" t="s">
        <v>3</v>
      </c>
      <c r="D2" s="252" t="s">
        <v>4</v>
      </c>
    </row>
    <row r="3" spans="2:4" ht="12.75" customHeight="1" x14ac:dyDescent="0.25">
      <c r="B3" s="137" t="s">
        <v>89</v>
      </c>
      <c r="C3" s="135" t="s">
        <v>5</v>
      </c>
      <c r="D3" s="9" t="s">
        <v>5</v>
      </c>
    </row>
    <row r="4" spans="2:4" ht="12.75" customHeight="1" x14ac:dyDescent="0.25">
      <c r="B4" s="117" t="s">
        <v>92</v>
      </c>
      <c r="C4" s="228">
        <v>0</v>
      </c>
      <c r="D4" s="140">
        <v>214.71199999999601</v>
      </c>
    </row>
    <row r="5" spans="2:4" ht="12.75" customHeight="1" x14ac:dyDescent="0.25">
      <c r="B5" s="254" t="s">
        <v>63</v>
      </c>
      <c r="C5" s="152">
        <v>-182</v>
      </c>
      <c r="D5" s="146">
        <v>-46</v>
      </c>
    </row>
    <row r="6" spans="2:4" ht="12.75" customHeight="1" x14ac:dyDescent="0.25">
      <c r="B6" s="121" t="s">
        <v>136</v>
      </c>
      <c r="C6" s="152">
        <v>-20.534333333333301</v>
      </c>
      <c r="D6" s="146">
        <v>-58</v>
      </c>
    </row>
    <row r="7" spans="2:4" ht="12.75" customHeight="1" x14ac:dyDescent="0.25">
      <c r="B7" s="121" t="s">
        <v>13</v>
      </c>
      <c r="C7" s="152">
        <v>-30.104094839999998</v>
      </c>
      <c r="D7" s="146">
        <v>-2.1552623420044199</v>
      </c>
    </row>
    <row r="8" spans="2:4" ht="12.75" customHeight="1" x14ac:dyDescent="0.25">
      <c r="B8" s="200" t="s">
        <v>14</v>
      </c>
      <c r="C8" s="228">
        <v>-232.51431087999899</v>
      </c>
      <c r="D8" s="150">
        <v>-105.99999999999901</v>
      </c>
    </row>
    <row r="9" spans="2:4" ht="12.75" customHeight="1" x14ac:dyDescent="0.25">
      <c r="B9" s="196" t="s">
        <v>361</v>
      </c>
      <c r="C9" s="152">
        <v>4</v>
      </c>
      <c r="D9" s="146">
        <v>-3</v>
      </c>
    </row>
    <row r="10" spans="2:4" ht="12.75" customHeight="1" x14ac:dyDescent="0.25">
      <c r="B10" s="200" t="s">
        <v>137</v>
      </c>
      <c r="C10" s="149">
        <v>-228.60031088000099</v>
      </c>
      <c r="D10" s="150">
        <v>106</v>
      </c>
    </row>
    <row r="11" spans="2:4" ht="12.75" customHeight="1" x14ac:dyDescent="0.25">
      <c r="B11" s="28" t="s">
        <v>138</v>
      </c>
      <c r="C11" s="152">
        <v>-235.68127830741301</v>
      </c>
      <c r="D11" s="146">
        <v>-10.8499180840234</v>
      </c>
    </row>
    <row r="12" spans="2:4" ht="12.75" customHeight="1" x14ac:dyDescent="0.25">
      <c r="B12" s="283"/>
      <c r="C12" s="146"/>
      <c r="D12" s="146"/>
    </row>
    <row r="13" spans="2:4" ht="12.75" customHeight="1" x14ac:dyDescent="0.25">
      <c r="B13" s="264"/>
      <c r="C13" s="284" t="s">
        <v>94</v>
      </c>
      <c r="D13" s="284" t="s">
        <v>95</v>
      </c>
    </row>
    <row r="14" spans="2:4" ht="12.75" customHeight="1" x14ac:dyDescent="0.25">
      <c r="B14" s="207" t="s">
        <v>96</v>
      </c>
      <c r="C14" s="285" t="s">
        <v>97</v>
      </c>
      <c r="D14" s="285" t="s">
        <v>97</v>
      </c>
    </row>
    <row r="15" spans="2:4" ht="12.75" customHeight="1" x14ac:dyDescent="0.25">
      <c r="B15" s="203" t="s">
        <v>139</v>
      </c>
      <c r="C15" s="234">
        <v>47123</v>
      </c>
      <c r="D15" s="160">
        <v>52600</v>
      </c>
    </row>
    <row r="16" spans="2:4" ht="12.75" customHeight="1" x14ac:dyDescent="0.25">
      <c r="B16" s="203" t="s">
        <v>77</v>
      </c>
      <c r="C16" s="266">
        <v>7591.00000000001</v>
      </c>
      <c r="D16" s="164">
        <v>7500</v>
      </c>
    </row>
  </sheetData>
  <mergeCells count="1">
    <mergeCell ref="B1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showGridLines="0" zoomScaleNormal="100" zoomScaleSheetLayoutView="100" workbookViewId="0"/>
  </sheetViews>
  <sheetFormatPr defaultRowHeight="15" x14ac:dyDescent="0.25"/>
  <cols>
    <col min="1" max="1" width="3.28515625" customWidth="1"/>
    <col min="2" max="2" width="49.42578125" customWidth="1"/>
    <col min="3" max="4" width="17.140625" customWidth="1"/>
    <col min="5" max="5" width="12.140625" customWidth="1"/>
    <col min="6" max="6" width="4" customWidth="1"/>
  </cols>
  <sheetData>
    <row r="1" spans="2:5" ht="12.75" customHeight="1" x14ac:dyDescent="0.25">
      <c r="B1" s="799" t="s">
        <v>60</v>
      </c>
      <c r="C1" s="134" t="s">
        <v>87</v>
      </c>
      <c r="D1" s="134" t="s">
        <v>87</v>
      </c>
      <c r="E1" s="134"/>
    </row>
    <row r="2" spans="2:5" ht="12.75" customHeight="1" x14ac:dyDescent="0.25">
      <c r="B2" s="799"/>
      <c r="C2" s="252" t="s">
        <v>3</v>
      </c>
      <c r="D2" s="252" t="s">
        <v>4</v>
      </c>
      <c r="E2" s="134" t="s">
        <v>88</v>
      </c>
    </row>
    <row r="3" spans="2:5" ht="12.75" customHeight="1" x14ac:dyDescent="0.25">
      <c r="B3" s="137" t="s">
        <v>89</v>
      </c>
      <c r="C3" s="135" t="s">
        <v>5</v>
      </c>
      <c r="D3" s="135" t="s">
        <v>5</v>
      </c>
      <c r="E3" s="135" t="s">
        <v>6</v>
      </c>
    </row>
    <row r="4" spans="2:5" ht="12.75" customHeight="1" x14ac:dyDescent="0.25">
      <c r="B4" s="117" t="s">
        <v>7</v>
      </c>
      <c r="C4" s="228">
        <v>47.999999999998202</v>
      </c>
      <c r="D4" s="140">
        <v>1027.99999999999</v>
      </c>
      <c r="E4" s="140">
        <v>-95.330739299610897</v>
      </c>
    </row>
    <row r="5" spans="2:5" ht="12.75" customHeight="1" x14ac:dyDescent="0.25">
      <c r="B5" s="196" t="s">
        <v>91</v>
      </c>
      <c r="C5" s="152">
        <v>-61.999999999999801</v>
      </c>
      <c r="D5" s="146">
        <v>-166</v>
      </c>
      <c r="E5" s="146">
        <v>62.650602409638601</v>
      </c>
    </row>
    <row r="6" spans="2:5" ht="12.75" customHeight="1" x14ac:dyDescent="0.25">
      <c r="B6" s="197" t="s">
        <v>92</v>
      </c>
      <c r="C6" s="149">
        <v>-14.0000000000016</v>
      </c>
      <c r="D6" s="150">
        <v>861.99999999999204</v>
      </c>
      <c r="E6" s="150"/>
    </row>
    <row r="7" spans="2:5" ht="12.75" customHeight="1" x14ac:dyDescent="0.25">
      <c r="B7" s="254" t="s">
        <v>63</v>
      </c>
      <c r="C7" s="144">
        <v>-669</v>
      </c>
      <c r="D7" s="145">
        <v>-1181</v>
      </c>
      <c r="E7" s="145">
        <v>43.3530906011854</v>
      </c>
    </row>
    <row r="8" spans="2:5" ht="12.75" customHeight="1" x14ac:dyDescent="0.25">
      <c r="B8" s="254" t="s">
        <v>11</v>
      </c>
      <c r="C8" s="144">
        <v>-119.46536632496399</v>
      </c>
      <c r="D8" s="145">
        <v>-115.111731443042</v>
      </c>
      <c r="E8" s="145">
        <v>-3.47826086956522</v>
      </c>
    </row>
    <row r="9" spans="2:5" ht="12.75" customHeight="1" x14ac:dyDescent="0.25">
      <c r="B9" s="254" t="s">
        <v>13</v>
      </c>
      <c r="C9" s="152">
        <v>-44.995408150000003</v>
      </c>
      <c r="D9" s="146">
        <v>-171.37825834039199</v>
      </c>
      <c r="E9" s="145">
        <v>73.684210526315795</v>
      </c>
    </row>
    <row r="10" spans="2:5" ht="12.75" customHeight="1" x14ac:dyDescent="0.25">
      <c r="B10" s="200" t="s">
        <v>14</v>
      </c>
      <c r="C10" s="149">
        <v>-832.94689564099895</v>
      </c>
      <c r="D10" s="150">
        <v>-1466.75</v>
      </c>
      <c r="E10" s="150">
        <v>43.2174505794138</v>
      </c>
    </row>
    <row r="11" spans="2:5" ht="12.75" customHeight="1" x14ac:dyDescent="0.25">
      <c r="B11" s="203" t="s">
        <v>15</v>
      </c>
      <c r="C11" s="152">
        <v>-1.55000000000001</v>
      </c>
      <c r="D11" s="146">
        <v>-43</v>
      </c>
      <c r="E11" s="145">
        <v>95</v>
      </c>
    </row>
    <row r="12" spans="2:5" ht="12.75" customHeight="1" x14ac:dyDescent="0.25">
      <c r="B12" s="200" t="s">
        <v>141</v>
      </c>
      <c r="C12" s="149">
        <v>-849.49689564100095</v>
      </c>
      <c r="D12" s="150">
        <v>-648</v>
      </c>
      <c r="E12" s="150">
        <v>-31.018518518518501</v>
      </c>
    </row>
    <row r="13" spans="2:5" ht="12.75" customHeight="1" x14ac:dyDescent="0.25">
      <c r="B13" s="121" t="s">
        <v>142</v>
      </c>
      <c r="C13" s="152">
        <v>-729.70621620859094</v>
      </c>
      <c r="D13" s="146">
        <v>-638</v>
      </c>
      <c r="E13" s="146">
        <v>-14.4200626959248</v>
      </c>
    </row>
    <row r="14" spans="2:5" ht="12.75" customHeight="1" x14ac:dyDescent="0.25">
      <c r="B14" s="197"/>
      <c r="C14" s="253"/>
      <c r="D14" s="153"/>
      <c r="E14" s="9"/>
    </row>
    <row r="15" spans="2:5" ht="12.75" customHeight="1" x14ac:dyDescent="0.25">
      <c r="B15" s="197"/>
      <c r="C15" s="133" t="s">
        <v>94</v>
      </c>
      <c r="D15" s="133" t="s">
        <v>95</v>
      </c>
      <c r="E15" s="206"/>
    </row>
    <row r="16" spans="2:5" ht="12.75" customHeight="1" x14ac:dyDescent="0.25">
      <c r="B16" s="264" t="s">
        <v>119</v>
      </c>
      <c r="C16" s="208" t="s">
        <v>97</v>
      </c>
      <c r="D16" s="208" t="s">
        <v>97</v>
      </c>
      <c r="E16" s="208"/>
    </row>
    <row r="17" spans="2:5" ht="12.75" customHeight="1" x14ac:dyDescent="0.25">
      <c r="B17" s="265" t="s">
        <v>120</v>
      </c>
      <c r="C17" s="266">
        <v>50945.999999999898</v>
      </c>
      <c r="D17" s="160">
        <v>53900</v>
      </c>
      <c r="E17" s="239"/>
    </row>
    <row r="18" spans="2:5" ht="12.75" customHeight="1" x14ac:dyDescent="0.25">
      <c r="B18" s="121" t="s">
        <v>143</v>
      </c>
      <c r="C18" s="266">
        <v>17558.094498670001</v>
      </c>
      <c r="D18" s="164">
        <v>17000</v>
      </c>
      <c r="E18" s="286"/>
    </row>
    <row r="19" spans="2:5" ht="12.75" customHeight="1" x14ac:dyDescent="0.25">
      <c r="B19" s="114" t="s">
        <v>122</v>
      </c>
      <c r="C19" s="266">
        <v>239469</v>
      </c>
      <c r="D19" s="164">
        <v>220900</v>
      </c>
      <c r="E19" s="286"/>
    </row>
    <row r="20" spans="2:5" ht="12.75" customHeight="1" x14ac:dyDescent="0.25">
      <c r="B20" s="114" t="s">
        <v>123</v>
      </c>
      <c r="C20" s="266">
        <v>231046</v>
      </c>
      <c r="D20" s="164">
        <v>213600</v>
      </c>
      <c r="E20" s="286"/>
    </row>
    <row r="21" spans="2:5" ht="12.75" customHeight="1" x14ac:dyDescent="0.25">
      <c r="B21" s="203" t="s">
        <v>124</v>
      </c>
      <c r="C21" s="266">
        <v>7116</v>
      </c>
      <c r="D21" s="164">
        <v>15600</v>
      </c>
      <c r="E21" s="286"/>
    </row>
    <row r="22" spans="2:5" ht="12.75" customHeight="1" x14ac:dyDescent="0.25">
      <c r="B22" s="121" t="s">
        <v>139</v>
      </c>
      <c r="C22" s="266">
        <v>345442</v>
      </c>
      <c r="D22" s="164">
        <v>338200</v>
      </c>
      <c r="E22" s="286"/>
    </row>
    <row r="23" spans="2:5" ht="12.75" customHeight="1" x14ac:dyDescent="0.25">
      <c r="B23" s="121" t="s">
        <v>144</v>
      </c>
      <c r="C23" s="266">
        <v>17850</v>
      </c>
      <c r="D23" s="164">
        <v>19600</v>
      </c>
      <c r="E23" s="286"/>
    </row>
    <row r="24" spans="2:5" ht="12.75" customHeight="1" x14ac:dyDescent="0.25">
      <c r="B24" s="114" t="s">
        <v>77</v>
      </c>
      <c r="C24" s="266">
        <v>54844</v>
      </c>
      <c r="D24" s="164">
        <v>56600</v>
      </c>
      <c r="E24" s="286"/>
    </row>
    <row r="25" spans="2:5" ht="12.75" customHeight="1" x14ac:dyDescent="0.25">
      <c r="B25" s="114" t="s">
        <v>36</v>
      </c>
      <c r="C25" s="266">
        <v>151700</v>
      </c>
      <c r="D25" s="164">
        <v>166300</v>
      </c>
      <c r="E25" s="286"/>
    </row>
    <row r="26" spans="2:5" ht="12.75" customHeight="1" x14ac:dyDescent="0.25">
      <c r="B26" s="162"/>
      <c r="C26" s="287"/>
      <c r="D26" s="288"/>
      <c r="E26" s="287"/>
    </row>
    <row r="27" spans="2:5" ht="12.75" customHeight="1" x14ac:dyDescent="0.25">
      <c r="B27" s="203"/>
      <c r="C27" s="134" t="s">
        <v>87</v>
      </c>
      <c r="D27" s="134" t="s">
        <v>87</v>
      </c>
      <c r="E27" s="215"/>
    </row>
    <row r="28" spans="2:5" ht="12.75" customHeight="1" x14ac:dyDescent="0.25">
      <c r="B28" s="137" t="s">
        <v>21</v>
      </c>
      <c r="C28" s="134" t="s">
        <v>3</v>
      </c>
      <c r="D28" s="134" t="s">
        <v>4</v>
      </c>
      <c r="E28" s="166"/>
    </row>
    <row r="29" spans="2:5" ht="12.75" customHeight="1" x14ac:dyDescent="0.25">
      <c r="B29" s="289" t="s">
        <v>69</v>
      </c>
      <c r="C29" s="290">
        <v>-4.3999999999999997E-2</v>
      </c>
      <c r="D29" s="291">
        <v>-5.3999999999999999E-2</v>
      </c>
      <c r="E29" s="292"/>
    </row>
    <row r="30" spans="2:5" ht="12.75" customHeight="1" x14ac:dyDescent="0.25">
      <c r="B30" s="114" t="s">
        <v>113</v>
      </c>
      <c r="C30" s="266">
        <v>9198.2958996016096</v>
      </c>
      <c r="D30" s="164">
        <v>13616.9232187008</v>
      </c>
      <c r="E30" s="177"/>
    </row>
    <row r="31" spans="2:5" ht="12.75" customHeight="1" x14ac:dyDescent="0.25">
      <c r="B31" s="293" t="s">
        <v>71</v>
      </c>
      <c r="C31" s="294">
        <v>-3.4000000000000002E-2</v>
      </c>
      <c r="D31" s="295">
        <v>-4.2299184044467003E-2</v>
      </c>
      <c r="E31" s="296"/>
    </row>
    <row r="32" spans="2:5" ht="12.75" customHeight="1" x14ac:dyDescent="0.25">
      <c r="B32" s="114" t="s">
        <v>114</v>
      </c>
      <c r="C32" s="266">
        <v>9339.56595635536</v>
      </c>
      <c r="D32" s="164">
        <v>13814.396211675999</v>
      </c>
      <c r="E32" s="177"/>
    </row>
    <row r="33" spans="2:5" ht="12.75" customHeight="1" x14ac:dyDescent="0.25">
      <c r="B33" s="297" t="s">
        <v>73</v>
      </c>
      <c r="C33" s="266">
        <v>8514.3946725105197</v>
      </c>
      <c r="D33" s="164">
        <v>12100</v>
      </c>
      <c r="E33" s="177"/>
    </row>
    <row r="34" spans="2:5" ht="12.75" customHeight="1" x14ac:dyDescent="0.25">
      <c r="B34" s="297"/>
      <c r="C34" s="298"/>
      <c r="D34" s="298"/>
      <c r="E34" s="204" t="s">
        <v>88</v>
      </c>
    </row>
    <row r="35" spans="2:5" ht="12.75" customHeight="1" x14ac:dyDescent="0.25">
      <c r="B35" s="263" t="s">
        <v>145</v>
      </c>
      <c r="C35" s="133" t="s">
        <v>5</v>
      </c>
      <c r="D35" s="133" t="s">
        <v>5</v>
      </c>
      <c r="E35" s="133" t="s">
        <v>6</v>
      </c>
    </row>
    <row r="36" spans="2:5" ht="12.75" customHeight="1" x14ac:dyDescent="0.25">
      <c r="B36" s="289" t="s">
        <v>146</v>
      </c>
      <c r="C36" s="228">
        <v>474</v>
      </c>
      <c r="D36" s="140">
        <v>873</v>
      </c>
      <c r="E36" s="140">
        <v>-46</v>
      </c>
    </row>
    <row r="37" spans="2:5" ht="12.75" customHeight="1" x14ac:dyDescent="0.25">
      <c r="B37" s="114" t="s">
        <v>366</v>
      </c>
      <c r="C37" s="144">
        <v>-253</v>
      </c>
      <c r="D37" s="146">
        <v>259</v>
      </c>
      <c r="E37" s="299"/>
    </row>
    <row r="38" spans="2:5" ht="12.75" customHeight="1" x14ac:dyDescent="0.25">
      <c r="B38" s="293" t="s">
        <v>147</v>
      </c>
      <c r="C38" s="144">
        <v>-173</v>
      </c>
      <c r="D38" s="146">
        <v>-104</v>
      </c>
      <c r="E38" s="146">
        <v>-66.346153846153797</v>
      </c>
    </row>
    <row r="39" spans="2:5" ht="12.75" customHeight="1" x14ac:dyDescent="0.25">
      <c r="B39" s="200" t="s">
        <v>7</v>
      </c>
      <c r="C39" s="149">
        <v>47.999999999998202</v>
      </c>
      <c r="D39" s="150">
        <v>1028</v>
      </c>
      <c r="E39" s="150">
        <v>-95.330739299610897</v>
      </c>
    </row>
  </sheetData>
  <mergeCells count="1">
    <mergeCell ref="B1:B2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Barclays Group results </vt:lpstr>
      <vt:lpstr>Core &amp; Non-Core results</vt:lpstr>
      <vt:lpstr>Income &amp; PBT by business</vt:lpstr>
      <vt:lpstr>PCB results</vt:lpstr>
      <vt:lpstr>Barclaycard results</vt:lpstr>
      <vt:lpstr>Africa results</vt:lpstr>
      <vt:lpstr>IB results</vt:lpstr>
      <vt:lpstr>HO results</vt:lpstr>
      <vt:lpstr>Non-Core results</vt:lpstr>
      <vt:lpstr>Group quarterly</vt:lpstr>
      <vt:lpstr>Core quarterly</vt:lpstr>
      <vt:lpstr>Non-Core quarterly</vt:lpstr>
      <vt:lpstr>PCB quarterly</vt:lpstr>
      <vt:lpstr>Barclaycard quarterly</vt:lpstr>
      <vt:lpstr>Africa quarterly</vt:lpstr>
      <vt:lpstr>IB quarterly</vt:lpstr>
      <vt:lpstr>HO quarterly</vt:lpstr>
      <vt:lpstr>Returns and equity by business</vt:lpstr>
      <vt:lpstr>Margins and balances</vt:lpstr>
      <vt:lpstr>Consolidated Income Statement</vt:lpstr>
      <vt:lpstr>Consolidated Balance Sheet </vt:lpstr>
      <vt:lpstr>Consolidated SOCIE</vt:lpstr>
      <vt:lpstr>CRD IV Capital</vt:lpstr>
      <vt:lpstr>CET1 Capital</vt:lpstr>
      <vt:lpstr>Leverage</vt:lpstr>
      <vt:lpstr>'Africa quarterly'!Print_Area</vt:lpstr>
      <vt:lpstr>'Africa results'!Print_Area</vt:lpstr>
      <vt:lpstr>'Barclaycard quarterly'!Print_Area</vt:lpstr>
      <vt:lpstr>'Barclaycard results'!Print_Area</vt:lpstr>
      <vt:lpstr>'Barclays Group results '!Print_Area</vt:lpstr>
      <vt:lpstr>'CET1 Capital'!Print_Area</vt:lpstr>
      <vt:lpstr>'Consolidated Balance Sheet '!Print_Area</vt:lpstr>
      <vt:lpstr>'Consolidated Income Statement'!Print_Area</vt:lpstr>
      <vt:lpstr>'Consolidated SOCIE'!Print_Area</vt:lpstr>
      <vt:lpstr>'Core &amp; Non-Core results'!Print_Area</vt:lpstr>
      <vt:lpstr>'Core quarterly'!Print_Area</vt:lpstr>
      <vt:lpstr>'CRD IV Capital'!Print_Area</vt:lpstr>
      <vt:lpstr>'Group quarterly'!Print_Area</vt:lpstr>
      <vt:lpstr>'HO quarterly'!Print_Area</vt:lpstr>
      <vt:lpstr>'HO results'!Print_Area</vt:lpstr>
      <vt:lpstr>'IB quarterly'!Print_Area</vt:lpstr>
      <vt:lpstr>'IB results'!Print_Area</vt:lpstr>
      <vt:lpstr>'Income &amp; PBT by business'!Print_Area</vt:lpstr>
      <vt:lpstr>Leverage!Print_Area</vt:lpstr>
      <vt:lpstr>'Margins and balances'!Print_Area</vt:lpstr>
      <vt:lpstr>'Non-Core quarterly'!Print_Area</vt:lpstr>
      <vt:lpstr>'Non-Core results'!Print_Area</vt:lpstr>
      <vt:lpstr>'PCB quarterly'!Print_Area</vt:lpstr>
      <vt:lpstr>'PCB results'!Print_Area</vt:lpstr>
      <vt:lpstr>'Returns and equity by business'!Print_Area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2015-10-28T19:37:53Z</dcterms:created>
  <dcterms:modified xsi:type="dcterms:W3CDTF">2015-10-28T19:37:54Z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-1075868986</vt:i4>
  </property>
  <property fmtid="{D5CDD505-2E9C-101B-9397-08002B2CF9AE}" pid="3" name="_NewReviewCycle">
    <vt:lpwstr/>
  </property>
  <property fmtid="{D5CDD505-2E9C-101B-9397-08002B2CF9AE}" pid="4" name="_EmailSubject">
    <vt:lpwstr>Spreadsheets and Glossary for Q3 results release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</Properties>
</file>